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M\Desktop\"/>
    </mc:Choice>
  </mc:AlternateContent>
  <bookViews>
    <workbookView xWindow="0" yWindow="0" windowWidth="12315" windowHeight="5205" activeTab="5"/>
  </bookViews>
  <sheets>
    <sheet name="58" sheetId="1" r:id="rId1"/>
    <sheet name="ปี 59" sheetId="4" r:id="rId2"/>
    <sheet name="ปี 60" sheetId="5" r:id="rId3"/>
    <sheet name="ปี 61" sheetId="6" r:id="rId4"/>
    <sheet name="ปี 62" sheetId="7" r:id="rId5"/>
    <sheet name="ปี 63" sheetId="8" r:id="rId6"/>
  </sheets>
  <calcPr calcId="162913"/>
</workbook>
</file>

<file path=xl/calcChain.xml><?xml version="1.0" encoding="utf-8"?>
<calcChain xmlns="http://schemas.openxmlformats.org/spreadsheetml/2006/main">
  <c r="F38" i="8" l="1"/>
  <c r="J38" i="8"/>
  <c r="N38" i="8"/>
  <c r="O22" i="8"/>
  <c r="O23" i="8"/>
  <c r="B40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M38" i="8"/>
  <c r="L38" i="8"/>
  <c r="K38" i="8"/>
  <c r="I38" i="8"/>
  <c r="H38" i="8"/>
  <c r="G38" i="8"/>
  <c r="E38" i="8"/>
  <c r="C38" i="8"/>
  <c r="B38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N32" i="8"/>
  <c r="N33" i="8" s="1"/>
  <c r="M32" i="8"/>
  <c r="M33" i="8" s="1"/>
  <c r="L32" i="8"/>
  <c r="L33" i="8" s="1"/>
  <c r="K32" i="8"/>
  <c r="K33" i="8" s="1"/>
  <c r="J32" i="8"/>
  <c r="J33" i="8" s="1"/>
  <c r="I32" i="8"/>
  <c r="I33" i="8" s="1"/>
  <c r="H32" i="8"/>
  <c r="H33" i="8" s="1"/>
  <c r="G32" i="8"/>
  <c r="G33" i="8" s="1"/>
  <c r="F32" i="8"/>
  <c r="F33" i="8" s="1"/>
  <c r="E32" i="8"/>
  <c r="E33" i="8" s="1"/>
  <c r="D32" i="8"/>
  <c r="D33" i="8" s="1"/>
  <c r="C32" i="8"/>
  <c r="C33" i="8" s="1"/>
  <c r="N29" i="8"/>
  <c r="N30" i="8" s="1"/>
  <c r="M29" i="8"/>
  <c r="M30" i="8" s="1"/>
  <c r="L29" i="8"/>
  <c r="L30" i="8" s="1"/>
  <c r="K29" i="8"/>
  <c r="K30" i="8" s="1"/>
  <c r="J29" i="8"/>
  <c r="J30" i="8" s="1"/>
  <c r="I29" i="8"/>
  <c r="I30" i="8" s="1"/>
  <c r="H29" i="8"/>
  <c r="H30" i="8" s="1"/>
  <c r="G29" i="8"/>
  <c r="G30" i="8" s="1"/>
  <c r="F29" i="8"/>
  <c r="F30" i="8" s="1"/>
  <c r="E29" i="8"/>
  <c r="E30" i="8" s="1"/>
  <c r="D29" i="8"/>
  <c r="D30" i="8" s="1"/>
  <c r="C29" i="8"/>
  <c r="C30" i="8" s="1"/>
  <c r="O24" i="8"/>
  <c r="N40" i="8"/>
  <c r="M40" i="8"/>
  <c r="L40" i="8"/>
  <c r="K40" i="8"/>
  <c r="J40" i="8"/>
  <c r="I40" i="8"/>
  <c r="H40" i="8"/>
  <c r="G40" i="8"/>
  <c r="F40" i="8"/>
  <c r="E40" i="8"/>
  <c r="D24" i="8"/>
  <c r="D40" i="8" s="1"/>
  <c r="C24" i="8"/>
  <c r="C40" i="8" s="1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8" i="7"/>
  <c r="O15" i="7"/>
  <c r="G26" i="7"/>
  <c r="G34" i="7"/>
  <c r="O23" i="7"/>
  <c r="D38" i="8" l="1"/>
  <c r="H23" i="7"/>
  <c r="H37" i="7" s="1"/>
  <c r="I23" i="7"/>
  <c r="J23" i="7"/>
  <c r="J37" i="7" s="1"/>
  <c r="K23" i="7"/>
  <c r="K37" i="7" s="1"/>
  <c r="L23" i="7"/>
  <c r="L37" i="7" s="1"/>
  <c r="M23" i="7"/>
  <c r="N23" i="7"/>
  <c r="N37" i="7" s="1"/>
  <c r="G23" i="7"/>
  <c r="F23" i="7"/>
  <c r="F37" i="7" s="1"/>
  <c r="C23" i="7"/>
  <c r="C37" i="7" s="1"/>
  <c r="D23" i="7"/>
  <c r="D37" i="7" s="1"/>
  <c r="E23" i="7"/>
  <c r="E37" i="7" s="1"/>
  <c r="O5" i="7"/>
  <c r="O6" i="7"/>
  <c r="O20" i="7"/>
  <c r="O19" i="7"/>
  <c r="O18" i="7"/>
  <c r="O17" i="7"/>
  <c r="O16" i="7"/>
  <c r="O14" i="7"/>
  <c r="O13" i="7"/>
  <c r="O12" i="7"/>
  <c r="O11" i="7"/>
  <c r="O10" i="7"/>
  <c r="O9" i="7"/>
  <c r="N29" i="7"/>
  <c r="N30" i="7" s="1"/>
  <c r="O7" i="7"/>
  <c r="O4" i="7"/>
  <c r="O3" i="7"/>
  <c r="O20" i="5"/>
  <c r="I37" i="7"/>
  <c r="G37" i="7"/>
  <c r="G36" i="7"/>
  <c r="F36" i="7"/>
  <c r="M37" i="7"/>
  <c r="B37" i="7"/>
  <c r="N36" i="7"/>
  <c r="M36" i="7"/>
  <c r="L36" i="7"/>
  <c r="K36" i="7"/>
  <c r="J36" i="7"/>
  <c r="I36" i="7"/>
  <c r="H36" i="7"/>
  <c r="E36" i="7"/>
  <c r="D36" i="7"/>
  <c r="C36" i="7"/>
  <c r="B36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N34" i="7"/>
  <c r="M34" i="7"/>
  <c r="L34" i="7"/>
  <c r="K34" i="7"/>
  <c r="J34" i="7"/>
  <c r="I34" i="7"/>
  <c r="H34" i="7"/>
  <c r="F34" i="7"/>
  <c r="E34" i="7"/>
  <c r="D34" i="7"/>
  <c r="C34" i="7"/>
  <c r="B34" i="7"/>
  <c r="M29" i="7"/>
  <c r="M30" i="7" s="1"/>
  <c r="L29" i="7"/>
  <c r="L30" i="7" s="1"/>
  <c r="K29" i="7"/>
  <c r="K30" i="7" s="1"/>
  <c r="J29" i="7"/>
  <c r="J30" i="7" s="1"/>
  <c r="I29" i="7"/>
  <c r="I30" i="7" s="1"/>
  <c r="H29" i="7"/>
  <c r="H30" i="7" s="1"/>
  <c r="G29" i="7"/>
  <c r="G30" i="7" s="1"/>
  <c r="F29" i="7"/>
  <c r="F30" i="7" s="1"/>
  <c r="E29" i="7"/>
  <c r="E30" i="7" s="1"/>
  <c r="D29" i="7"/>
  <c r="D30" i="7" s="1"/>
  <c r="C29" i="7"/>
  <c r="C30" i="7" s="1"/>
  <c r="N26" i="7"/>
  <c r="N27" i="7" s="1"/>
  <c r="M26" i="7"/>
  <c r="M27" i="7" s="1"/>
  <c r="L26" i="7"/>
  <c r="L27" i="7" s="1"/>
  <c r="K26" i="7"/>
  <c r="K27" i="7" s="1"/>
  <c r="J26" i="7"/>
  <c r="J27" i="7" s="1"/>
  <c r="I26" i="7"/>
  <c r="I27" i="7" s="1"/>
  <c r="H26" i="7"/>
  <c r="H27" i="7" s="1"/>
  <c r="G27" i="7"/>
  <c r="F26" i="7"/>
  <c r="F27" i="7" s="1"/>
  <c r="E26" i="7"/>
  <c r="E27" i="7" s="1"/>
  <c r="D26" i="7"/>
  <c r="D27" i="7" s="1"/>
  <c r="C26" i="7"/>
  <c r="C27" i="7" s="1"/>
  <c r="L15" i="4"/>
  <c r="O23" i="6"/>
  <c r="O22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H29" i="6"/>
  <c r="H30" i="6" s="1"/>
  <c r="B37" i="6"/>
  <c r="B36" i="6"/>
  <c r="B35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N29" i="6"/>
  <c r="N30" i="6" s="1"/>
  <c r="M29" i="6"/>
  <c r="M30" i="6" s="1"/>
  <c r="L29" i="6"/>
  <c r="L30" i="6" s="1"/>
  <c r="K29" i="6"/>
  <c r="K30" i="6" s="1"/>
  <c r="J29" i="6"/>
  <c r="J30" i="6" s="1"/>
  <c r="I29" i="6"/>
  <c r="I30" i="6" s="1"/>
  <c r="G29" i="6"/>
  <c r="G30" i="6" s="1"/>
  <c r="F29" i="6"/>
  <c r="F30" i="6" s="1"/>
  <c r="E29" i="6"/>
  <c r="E30" i="6" s="1"/>
  <c r="D29" i="6"/>
  <c r="D30" i="6" s="1"/>
  <c r="C29" i="6"/>
  <c r="C30" i="6" s="1"/>
  <c r="N26" i="6"/>
  <c r="N27" i="6" s="1"/>
  <c r="M26" i="6"/>
  <c r="M27" i="6" s="1"/>
  <c r="L26" i="6"/>
  <c r="L27" i="6" s="1"/>
  <c r="K26" i="6"/>
  <c r="K27" i="6" s="1"/>
  <c r="J26" i="6"/>
  <c r="J27" i="6" s="1"/>
  <c r="I26" i="6"/>
  <c r="I27" i="6" s="1"/>
  <c r="H26" i="6"/>
  <c r="H27" i="6" s="1"/>
  <c r="G26" i="6"/>
  <c r="G27" i="6" s="1"/>
  <c r="F26" i="6"/>
  <c r="F27" i="6" s="1"/>
  <c r="E26" i="6"/>
  <c r="E27" i="6" s="1"/>
  <c r="D26" i="6"/>
  <c r="D27" i="6" s="1"/>
  <c r="C26" i="6"/>
  <c r="C27" i="6" s="1"/>
  <c r="N37" i="6"/>
  <c r="L37" i="6"/>
  <c r="J37" i="6"/>
  <c r="D37" i="6"/>
  <c r="N36" i="6"/>
  <c r="M36" i="6"/>
  <c r="L36" i="6"/>
  <c r="K36" i="6"/>
  <c r="J36" i="6"/>
  <c r="I36" i="6"/>
  <c r="H36" i="6"/>
  <c r="G36" i="6"/>
  <c r="F36" i="6"/>
  <c r="E36" i="6"/>
  <c r="D36" i="6"/>
  <c r="C36" i="6"/>
  <c r="N35" i="6"/>
  <c r="M35" i="6"/>
  <c r="L35" i="6"/>
  <c r="K35" i="6"/>
  <c r="J35" i="6"/>
  <c r="I35" i="6"/>
  <c r="H35" i="6"/>
  <c r="G35" i="6"/>
  <c r="F35" i="6"/>
  <c r="E35" i="6"/>
  <c r="D35" i="6"/>
  <c r="C35" i="6"/>
  <c r="C37" i="6" l="1"/>
  <c r="K37" i="6"/>
  <c r="M37" i="6"/>
  <c r="B35" i="5"/>
  <c r="B36" i="5"/>
  <c r="B37" i="5"/>
  <c r="C34" i="5"/>
  <c r="D34" i="5"/>
  <c r="E34" i="5"/>
  <c r="F34" i="5"/>
  <c r="G34" i="5"/>
  <c r="H34" i="5"/>
  <c r="I34" i="5"/>
  <c r="J34" i="5"/>
  <c r="K34" i="5"/>
  <c r="L34" i="5"/>
  <c r="M34" i="5"/>
  <c r="N34" i="5"/>
  <c r="B34" i="5"/>
  <c r="D22" i="5" l="1"/>
  <c r="E22" i="5"/>
  <c r="F22" i="5"/>
  <c r="G22" i="5"/>
  <c r="H22" i="5"/>
  <c r="I22" i="5"/>
  <c r="J22" i="5"/>
  <c r="K22" i="5"/>
  <c r="L22" i="5"/>
  <c r="M22" i="5"/>
  <c r="N22" i="5"/>
  <c r="C22" i="5"/>
  <c r="D29" i="5"/>
  <c r="D30" i="5" s="1"/>
  <c r="E29" i="5"/>
  <c r="E30" i="5" s="1"/>
  <c r="F29" i="5"/>
  <c r="F30" i="5" s="1"/>
  <c r="G29" i="5"/>
  <c r="G30" i="5" s="1"/>
  <c r="H29" i="5"/>
  <c r="H30" i="5" s="1"/>
  <c r="I29" i="5"/>
  <c r="I30" i="5" s="1"/>
  <c r="J29" i="5"/>
  <c r="J30" i="5" s="1"/>
  <c r="K29" i="5"/>
  <c r="K30" i="5" s="1"/>
  <c r="L29" i="5"/>
  <c r="L30" i="5" s="1"/>
  <c r="M29" i="5"/>
  <c r="M30" i="5" s="1"/>
  <c r="N29" i="5"/>
  <c r="N30" i="5" s="1"/>
  <c r="L27" i="5"/>
  <c r="D26" i="5"/>
  <c r="D27" i="5" s="1"/>
  <c r="E26" i="5"/>
  <c r="E27" i="5" s="1"/>
  <c r="F26" i="5"/>
  <c r="F27" i="5" s="1"/>
  <c r="G26" i="5"/>
  <c r="G27" i="5" s="1"/>
  <c r="H26" i="5"/>
  <c r="H27" i="5" s="1"/>
  <c r="I26" i="5"/>
  <c r="I27" i="5" s="1"/>
  <c r="J26" i="5"/>
  <c r="J27" i="5" s="1"/>
  <c r="K26" i="5"/>
  <c r="K27" i="5" s="1"/>
  <c r="L26" i="5"/>
  <c r="M26" i="5"/>
  <c r="M27" i="5" s="1"/>
  <c r="N26" i="5"/>
  <c r="N27" i="5" s="1"/>
  <c r="D21" i="5"/>
  <c r="D35" i="5" s="1"/>
  <c r="E21" i="5"/>
  <c r="E35" i="5" s="1"/>
  <c r="F21" i="5"/>
  <c r="F35" i="5" s="1"/>
  <c r="G21" i="5"/>
  <c r="G35" i="5" s="1"/>
  <c r="H21" i="5"/>
  <c r="H35" i="5" s="1"/>
  <c r="I21" i="5"/>
  <c r="I35" i="5" s="1"/>
  <c r="J21" i="5"/>
  <c r="J35" i="5" s="1"/>
  <c r="K21" i="5"/>
  <c r="K35" i="5" s="1"/>
  <c r="L21" i="5"/>
  <c r="L35" i="5" s="1"/>
  <c r="M21" i="5"/>
  <c r="M35" i="5" s="1"/>
  <c r="N21" i="5"/>
  <c r="N35" i="5" s="1"/>
  <c r="C29" i="5"/>
  <c r="C30" i="5" s="1"/>
  <c r="C26" i="5"/>
  <c r="C27" i="5" s="1"/>
  <c r="I15" i="5"/>
  <c r="F15" i="5"/>
  <c r="C15" i="5"/>
  <c r="C21" i="5"/>
  <c r="C35" i="5" s="1"/>
  <c r="C36" i="5" l="1"/>
  <c r="C23" i="5"/>
  <c r="C37" i="5" s="1"/>
  <c r="N23" i="5"/>
  <c r="N37" i="5" s="1"/>
  <c r="N36" i="5"/>
  <c r="F36" i="5"/>
  <c r="F23" i="5"/>
  <c r="F37" i="5" s="1"/>
  <c r="G36" i="5"/>
  <c r="G23" i="5"/>
  <c r="G37" i="5" s="1"/>
  <c r="M23" i="5"/>
  <c r="M37" i="5" s="1"/>
  <c r="M36" i="5"/>
  <c r="I23" i="5"/>
  <c r="I37" i="5" s="1"/>
  <c r="I36" i="5"/>
  <c r="E36" i="5"/>
  <c r="E23" i="5"/>
  <c r="E37" i="5" s="1"/>
  <c r="H36" i="5"/>
  <c r="H23" i="5"/>
  <c r="H37" i="5" s="1"/>
  <c r="D36" i="5"/>
  <c r="D23" i="5"/>
  <c r="D37" i="5" s="1"/>
  <c r="L36" i="5"/>
  <c r="L23" i="5"/>
  <c r="L37" i="5" s="1"/>
  <c r="K36" i="5"/>
  <c r="K23" i="5"/>
  <c r="K37" i="5" s="1"/>
  <c r="J36" i="5"/>
  <c r="J23" i="5"/>
  <c r="J37" i="5" s="1"/>
  <c r="O8" i="5"/>
  <c r="O19" i="5"/>
  <c r="O18" i="5"/>
  <c r="O17" i="5"/>
  <c r="O16" i="5"/>
  <c r="O15" i="5"/>
  <c r="O14" i="5"/>
  <c r="O13" i="5"/>
  <c r="O12" i="5"/>
  <c r="O11" i="5"/>
  <c r="O10" i="5"/>
  <c r="O9" i="5"/>
  <c r="O7" i="5"/>
  <c r="O6" i="5"/>
  <c r="O5" i="5"/>
  <c r="O4" i="5"/>
  <c r="O3" i="5"/>
  <c r="O22" i="5" l="1"/>
  <c r="O23" i="5" s="1"/>
  <c r="O4" i="4"/>
  <c r="N3" i="4"/>
  <c r="O20" i="4" l="1"/>
  <c r="O13" i="4" l="1"/>
  <c r="P20" i="4" s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3" i="1"/>
  <c r="O5" i="4" l="1"/>
  <c r="O6" i="4"/>
  <c r="O7" i="4"/>
  <c r="O8" i="4"/>
  <c r="O9" i="4"/>
  <c r="O10" i="4"/>
  <c r="O11" i="4"/>
  <c r="O12" i="4"/>
  <c r="O14" i="4"/>
  <c r="O15" i="4"/>
  <c r="O16" i="4"/>
  <c r="O17" i="4"/>
  <c r="O18" i="4"/>
  <c r="O19" i="4"/>
  <c r="O3" i="4"/>
  <c r="P19" i="4" l="1"/>
  <c r="P18" i="4"/>
  <c r="P17" i="4"/>
  <c r="P16" i="4"/>
  <c r="O21" i="4"/>
</calcChain>
</file>

<file path=xl/sharedStrings.xml><?xml version="1.0" encoding="utf-8"?>
<sst xmlns="http://schemas.openxmlformats.org/spreadsheetml/2006/main" count="280" uniqueCount="61">
  <si>
    <t>จำนวนครั้งของผู้ป่วยนอก UC/เดือน</t>
  </si>
  <si>
    <t>จำนวนครั้งของผู้ป่วยนอกประกันสังคม/เดือน</t>
  </si>
  <si>
    <t>จำนวนครั้งของผู้ป่วยนอกข้าราชการ/เดือน</t>
  </si>
  <si>
    <t>จำนวนครั้งของผู้ป่วยนอก อปท/เดือน</t>
  </si>
  <si>
    <t>จำนวนครั้งของผู้ป่วยนอกทั้งหมด/เดือน</t>
  </si>
  <si>
    <t>จำนวนผู้ป่วยนอก (HN) ที่มารับบริการ/ไตรมาส</t>
  </si>
  <si>
    <t>จำนวนผู้ป่วยใน UC/เดือน</t>
  </si>
  <si>
    <t>จำนวนผู้ป่วยในประกันสังคม/เดือน</t>
  </si>
  <si>
    <t>จำนวนผู้ป่วยในข้าราชการ/เดือน</t>
  </si>
  <si>
    <t>จำนวนผู้ป่วยใน อปท/เดือน</t>
  </si>
  <si>
    <t>จำนวนผู้ป่วยในทั้งหมด/เดือน</t>
  </si>
  <si>
    <t>จำนวนวันนอนทั้งหมด/เดือน</t>
  </si>
  <si>
    <t>จำนวนผู้ป่วยที่เป็นโรคเบาหวาน-ความดัน/ไตรมาส</t>
  </si>
  <si>
    <t>จำนวน SumAdjRW ผู้ป่วย UC/เดือน</t>
  </si>
  <si>
    <t>จำนวน SumAdjRW ผู้ป่วยประกันสังคม/เดือน</t>
  </si>
  <si>
    <t>จำนวน SumAdjRW ผู้ป่วยข้าราชการ/เดือน</t>
  </si>
  <si>
    <t>จำนวน SumAdjRW ผู้ป่วย อปท/เดือน</t>
  </si>
  <si>
    <t>จำนวน SumAdjRW ทั้งหมด/เดือน</t>
  </si>
  <si>
    <t>ตุลา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</si>
  <si>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</si>
  <si>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</si>
  <si>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</si>
  <si>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</si>
  <si>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</si>
  <si>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</si>
  <si>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</si>
  <si>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</si>
  <si>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</si>
  <si>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</si>
  <si>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</si>
  <si>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รายการ</t>
  </si>
  <si>
    <t>ประกอบงบ 2559</t>
  </si>
  <si>
    <t>รวม</t>
  </si>
  <si>
    <t xml:space="preserve">ข้อมูลประกอบงบ 2558 </t>
  </si>
  <si>
    <t>1,3</t>
  </si>
  <si>
    <t>3,27</t>
  </si>
  <si>
    <t>5,14</t>
  </si>
  <si>
    <t>CMI</t>
  </si>
  <si>
    <t>ประกอบงบ 2560</t>
  </si>
  <si>
    <t>ครองเตียง</t>
  </si>
  <si>
    <t>active bed</t>
  </si>
  <si>
    <t>ส่วนขาด</t>
  </si>
  <si>
    <t>จำนวนผู้รับบริการ</t>
  </si>
  <si>
    <t>ตรวจสอบ</t>
  </si>
  <si>
    <t>ประกอบงบ 2561</t>
  </si>
  <si>
    <t>ประกอบงบ 2562</t>
  </si>
  <si>
    <t xml:space="preserve"> </t>
  </si>
  <si>
    <t>สถิติ ประจำปีงบประมาณ 2563</t>
  </si>
  <si>
    <t>ข้อมูล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</si>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</sst>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00000"/>
    <numFmt numFmtId="166" formatCode="0.0000"/>
    <numFmt numFmtId="167" formatCode="0.000"/>
    <numFmt numFmtId="170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6"/>
      <color theme="1"/>
      <name val="Angsana News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4"/>
      <name val="TH SarabunPSK"/>
      <family val="2"/>
    </font>
    <font>
      <b/>
      <sz val="16"/>
      <color theme="1"/>
      <name val="TH SarabunPSK"/>
      <family val="2"/>
    </font>
    <font>
      <b/>
      <sz val="16"/>
      <color theme="3"/>
      <name val="TH SarabunPSK"/>
      <family val="2"/>
    </font>
    <font>
      <b/>
      <sz val="16"/>
      <color rgb="FF00B050"/>
      <name val="TH SarabunPSK"/>
      <family val="2"/>
    </font>
    <font>
      <b/>
      <sz val="18"/>
      <color rgb="FF00B050"/>
      <name val="TH SarabunPSK"/>
      <family val="2"/>
    </font>
    <font>
      <b/>
      <sz val="18"/>
      <color rgb="FFFF0066"/>
      <name val="TH SarabunPSK"/>
      <family val="2"/>
    </font>
    <font>
      <b/>
      <sz val="16"/>
      <color rgb="FFFF0066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00CC9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0" fillId="0" borderId="1" xfId="1" applyFont="1" applyBorder="1"/>
    <xf numFmtId="0" fontId="0" fillId="0" borderId="2" xfId="0" applyFill="1" applyBorder="1"/>
    <xf numFmtId="165" fontId="0" fillId="0" borderId="0" xfId="0" applyNumberForma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Fill="1" applyBorder="1"/>
    <xf numFmtId="0" fontId="5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Border="1"/>
    <xf numFmtId="0" fontId="4" fillId="0" borderId="0" xfId="0" applyFont="1" applyFill="1" applyBorder="1"/>
    <xf numFmtId="2" fontId="4" fillId="0" borderId="1" xfId="0" applyNumberFormat="1" applyFont="1" applyFill="1" applyBorder="1"/>
    <xf numFmtId="0" fontId="6" fillId="0" borderId="1" xfId="0" applyFont="1" applyBorder="1"/>
    <xf numFmtId="0" fontId="7" fillId="0" borderId="0" xfId="0" applyFont="1"/>
    <xf numFmtId="0" fontId="0" fillId="0" borderId="0" xfId="0" applyFont="1"/>
    <xf numFmtId="0" fontId="4" fillId="0" borderId="0" xfId="0" applyFont="1"/>
    <xf numFmtId="1" fontId="0" fillId="0" borderId="0" xfId="0" applyNumberFormat="1"/>
    <xf numFmtId="165" fontId="4" fillId="0" borderId="1" xfId="0" applyNumberFormat="1" applyFont="1" applyBorder="1"/>
    <xf numFmtId="166" fontId="4" fillId="0" borderId="1" xfId="0" applyNumberFormat="1" applyFont="1" applyBorder="1"/>
    <xf numFmtId="166" fontId="4" fillId="0" borderId="1" xfId="0" applyNumberFormat="1" applyFont="1" applyFill="1" applyBorder="1"/>
    <xf numFmtId="166" fontId="6" fillId="0" borderId="1" xfId="0" applyNumberFormat="1" applyFont="1" applyBorder="1"/>
    <xf numFmtId="166" fontId="8" fillId="0" borderId="1" xfId="0" applyNumberFormat="1" applyFont="1" applyFill="1" applyBorder="1"/>
    <xf numFmtId="166" fontId="4" fillId="0" borderId="2" xfId="0" applyNumberFormat="1" applyFont="1" applyFill="1" applyBorder="1"/>
    <xf numFmtId="167" fontId="4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0" fillId="0" borderId="0" xfId="0" applyFont="1"/>
    <xf numFmtId="1" fontId="0" fillId="0" borderId="0" xfId="0" applyNumberFormat="1" applyFont="1"/>
    <xf numFmtId="0" fontId="11" fillId="0" borderId="1" xfId="0" applyFont="1" applyFill="1" applyBorder="1"/>
    <xf numFmtId="0" fontId="3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70" fontId="4" fillId="0" borderId="1" xfId="1" applyNumberFormat="1" applyFont="1" applyBorder="1"/>
    <xf numFmtId="170" fontId="4" fillId="0" borderId="2" xfId="1" applyNumberFormat="1" applyFont="1" applyFill="1" applyBorder="1"/>
    <xf numFmtId="170" fontId="6" fillId="0" borderId="1" xfId="1" applyNumberFormat="1" applyFont="1" applyBorder="1"/>
    <xf numFmtId="170" fontId="0" fillId="0" borderId="4" xfId="1" applyNumberFormat="1" applyFont="1" applyBorder="1" applyAlignment="1">
      <alignment horizontal="center"/>
    </xf>
    <xf numFmtId="170" fontId="0" fillId="0" borderId="5" xfId="1" applyNumberFormat="1" applyFont="1" applyBorder="1" applyAlignment="1">
      <alignment horizontal="center"/>
    </xf>
    <xf numFmtId="170" fontId="0" fillId="0" borderId="6" xfId="1" applyNumberFormat="1" applyFont="1" applyBorder="1" applyAlignment="1">
      <alignment horizontal="center"/>
    </xf>
    <xf numFmtId="170" fontId="4" fillId="0" borderId="4" xfId="1" applyNumberFormat="1" applyFont="1" applyBorder="1" applyAlignment="1">
      <alignment horizontal="center"/>
    </xf>
    <xf numFmtId="170" fontId="4" fillId="0" borderId="5" xfId="1" applyNumberFormat="1" applyFont="1" applyBorder="1" applyAlignment="1">
      <alignment horizontal="center"/>
    </xf>
    <xf numFmtId="170" fontId="4" fillId="0" borderId="6" xfId="1" applyNumberFormat="1" applyFont="1" applyBorder="1" applyAlignment="1">
      <alignment horizontal="center"/>
    </xf>
    <xf numFmtId="170" fontId="3" fillId="0" borderId="4" xfId="1" applyNumberFormat="1" applyFont="1" applyBorder="1" applyAlignment="1">
      <alignment horizontal="center"/>
    </xf>
    <xf numFmtId="170" fontId="3" fillId="0" borderId="5" xfId="1" applyNumberFormat="1" applyFont="1" applyBorder="1" applyAlignment="1">
      <alignment horizontal="center"/>
    </xf>
    <xf numFmtId="170" fontId="3" fillId="0" borderId="6" xfId="1" applyNumberFormat="1" applyFont="1" applyBorder="1" applyAlignment="1">
      <alignment horizontal="center"/>
    </xf>
    <xf numFmtId="170" fontId="4" fillId="0" borderId="1" xfId="1" applyNumberFormat="1" applyFont="1" applyFill="1" applyBorder="1"/>
    <xf numFmtId="170" fontId="11" fillId="0" borderId="1" xfId="1" applyNumberFormat="1" applyFont="1" applyFill="1" applyBorder="1"/>
    <xf numFmtId="0" fontId="18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170" fontId="4" fillId="0" borderId="0" xfId="1" applyNumberFormat="1" applyFont="1" applyBorder="1"/>
    <xf numFmtId="0" fontId="5" fillId="0" borderId="0" xfId="0" applyFont="1"/>
    <xf numFmtId="1" fontId="4" fillId="0" borderId="1" xfId="0" applyNumberFormat="1" applyFont="1" applyBorder="1"/>
    <xf numFmtId="0" fontId="19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  <color rgb="FF00CC99"/>
      <color rgb="FFD0C5DD"/>
      <color rgb="FFCC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'ปี 60'!$B$34</c:f>
              <c:strCache>
                <c:ptCount val="1"/>
                <c:pt idx="0">
                  <c:v>จำนวน SumAdjRW ทั้งหมด/เดือน</c:v>
                </c:pt>
              </c:strCache>
            </c:strRef>
          </c:tx>
          <c:cat>
            <c:strRef>
              <c:f>'ปี 60'!$C$33:$N$33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60'!$C$34:$N$34</c:f>
              <c:numCache>
                <c:formatCode>General</c:formatCode>
                <c:ptCount val="12"/>
                <c:pt idx="0">
                  <c:v>133.28</c:v>
                </c:pt>
                <c:pt idx="1">
                  <c:v>132.21</c:v>
                </c:pt>
                <c:pt idx="2">
                  <c:v>125.54</c:v>
                </c:pt>
                <c:pt idx="3">
                  <c:v>159.28</c:v>
                </c:pt>
                <c:pt idx="4">
                  <c:v>142.56</c:v>
                </c:pt>
                <c:pt idx="5">
                  <c:v>143.18</c:v>
                </c:pt>
                <c:pt idx="6">
                  <c:v>111.68</c:v>
                </c:pt>
                <c:pt idx="7">
                  <c:v>133.28</c:v>
                </c:pt>
                <c:pt idx="8">
                  <c:v>159.28</c:v>
                </c:pt>
                <c:pt idx="9">
                  <c:v>159.28</c:v>
                </c:pt>
                <c:pt idx="10">
                  <c:v>114.37</c:v>
                </c:pt>
                <c:pt idx="11">
                  <c:v>131.06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6-464E-A115-671E660DF5EE}"/>
            </c:ext>
          </c:extLst>
        </c:ser>
        <c:ser>
          <c:idx val="1"/>
          <c:order val="1"/>
          <c:tx>
            <c:strRef>
              <c:f>'ปี 60'!$B$35</c:f>
              <c:strCache>
                <c:ptCount val="1"/>
                <c:pt idx="0">
                  <c:v>CMI</c:v>
                </c:pt>
              </c:strCache>
            </c:strRef>
          </c:tx>
          <c:cat>
            <c:strRef>
              <c:f>'ปี 60'!$C$33:$N$33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60'!$C$35:$N$35</c:f>
              <c:numCache>
                <c:formatCode>General</c:formatCode>
                <c:ptCount val="12"/>
                <c:pt idx="0">
                  <c:v>0.51859922178988327</c:v>
                </c:pt>
                <c:pt idx="1">
                  <c:v>0.49890566037735851</c:v>
                </c:pt>
                <c:pt idx="2">
                  <c:v>0.43439446366782009</c:v>
                </c:pt>
                <c:pt idx="3">
                  <c:v>0.51051282051282054</c:v>
                </c:pt>
                <c:pt idx="4">
                  <c:v>0.53593984962406016</c:v>
                </c:pt>
                <c:pt idx="5">
                  <c:v>0.52065454545454548</c:v>
                </c:pt>
                <c:pt idx="6">
                  <c:v>0.50306306306306314</c:v>
                </c:pt>
                <c:pt idx="7">
                  <c:v>0.50105263157894742</c:v>
                </c:pt>
                <c:pt idx="8">
                  <c:v>0.61976653696498052</c:v>
                </c:pt>
                <c:pt idx="9">
                  <c:v>0.59879699248120299</c:v>
                </c:pt>
                <c:pt idx="10">
                  <c:v>0.46872950819672132</c:v>
                </c:pt>
                <c:pt idx="11">
                  <c:v>0.45985964912280702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6-464E-A115-671E660DF5EE}"/>
            </c:ext>
          </c:extLst>
        </c:ser>
        <c:ser>
          <c:idx val="2"/>
          <c:order val="2"/>
          <c:tx>
            <c:strRef>
              <c:f>'ปี 60'!$B$36</c:f>
              <c:strCache>
                <c:ptCount val="1"/>
                <c:pt idx="0">
                  <c:v>ครองเตียง</c:v>
                </c:pt>
              </c:strCache>
            </c:strRef>
          </c:tx>
          <c:cat>
            <c:strRef>
              <c:f>'ปี 60'!$C$33:$N$33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60'!$C$36:$N$36</c:f>
              <c:numCache>
                <c:formatCode>General</c:formatCode>
                <c:ptCount val="12"/>
                <c:pt idx="0">
                  <c:v>73.222222222222229</c:v>
                </c:pt>
                <c:pt idx="1">
                  <c:v>71.777777777777771</c:v>
                </c:pt>
                <c:pt idx="2">
                  <c:v>74.888888888888886</c:v>
                </c:pt>
                <c:pt idx="3">
                  <c:v>79.555555555555557</c:v>
                </c:pt>
                <c:pt idx="4">
                  <c:v>68.777777777777771</c:v>
                </c:pt>
                <c:pt idx="5">
                  <c:v>65.777777777777771</c:v>
                </c:pt>
                <c:pt idx="6">
                  <c:v>60.555555555555557</c:v>
                </c:pt>
                <c:pt idx="7">
                  <c:v>76.777777777777771</c:v>
                </c:pt>
                <c:pt idx="8">
                  <c:v>60.555555555555557</c:v>
                </c:pt>
                <c:pt idx="9">
                  <c:v>68.777777777777771</c:v>
                </c:pt>
                <c:pt idx="10">
                  <c:v>70.777777777777771</c:v>
                </c:pt>
                <c:pt idx="11">
                  <c:v>84.666666666666671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6-464E-A115-671E660DF5EE}"/>
            </c:ext>
          </c:extLst>
        </c:ser>
        <c:ser>
          <c:idx val="3"/>
          <c:order val="3"/>
          <c:tx>
            <c:strRef>
              <c:f>'ปี 60'!$B$37</c:f>
              <c:strCache>
                <c:ptCount val="1"/>
                <c:pt idx="0">
                  <c:v>active bed</c:v>
                </c:pt>
              </c:strCache>
            </c:strRef>
          </c:tx>
          <c:cat>
            <c:strRef>
              <c:f>'ปี 60'!$C$33:$N$33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60'!$C$37:$N$37</c:f>
              <c:numCache>
                <c:formatCode>General</c:formatCode>
                <c:ptCount val="12"/>
                <c:pt idx="0">
                  <c:v>21.966666666666669</c:v>
                </c:pt>
                <c:pt idx="1">
                  <c:v>21.533333333333331</c:v>
                </c:pt>
                <c:pt idx="2">
                  <c:v>22.466666666666665</c:v>
                </c:pt>
                <c:pt idx="3">
                  <c:v>23.866666666666664</c:v>
                </c:pt>
                <c:pt idx="4">
                  <c:v>20.633333333333329</c:v>
                </c:pt>
                <c:pt idx="5">
                  <c:v>19.733333333333331</c:v>
                </c:pt>
                <c:pt idx="6">
                  <c:v>18.166666666666668</c:v>
                </c:pt>
                <c:pt idx="7">
                  <c:v>23.033333333333331</c:v>
                </c:pt>
                <c:pt idx="8">
                  <c:v>18.166666666666668</c:v>
                </c:pt>
                <c:pt idx="9">
                  <c:v>20.633333333333329</c:v>
                </c:pt>
                <c:pt idx="10">
                  <c:v>21.233333333333331</c:v>
                </c:pt>
                <c:pt idx="11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16-464E-A115-671E660DF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15072"/>
        <c:axId val="64116608"/>
      </c:lineChart>
      <c:catAx>
        <c:axId val="6411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4116608"/>
        <c:crosses val="autoZero"/>
        <c:auto val="1"/>
        <c:lblAlgn val="ctr"/>
        <c:lblOffset val="100"/>
        <c:noMultiLvlLbl val="0"/>
      </c:catAx>
      <c:valAx>
        <c:axId val="64116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64115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'ปี 61'!$B$34</c:f>
              <c:strCache>
                <c:ptCount val="1"/>
                <c:pt idx="0">
                  <c:v>จำนวน SumAdjRW ทั้งหมด/เดือน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61'!$C$34:$N$34</c:f>
              <c:numCache>
                <c:formatCode>General</c:formatCode>
                <c:ptCount val="12"/>
                <c:pt idx="0">
                  <c:v>130.5728</c:v>
                </c:pt>
                <c:pt idx="1">
                  <c:v>138.34960000000001</c:v>
                </c:pt>
                <c:pt idx="2">
                  <c:v>142.05500000000001</c:v>
                </c:pt>
                <c:pt idx="3">
                  <c:v>116.56319999999999</c:v>
                </c:pt>
                <c:pt idx="4">
                  <c:v>127.6143</c:v>
                </c:pt>
                <c:pt idx="5">
                  <c:v>114.5043</c:v>
                </c:pt>
                <c:pt idx="6">
                  <c:v>99.095399999999998</c:v>
                </c:pt>
                <c:pt idx="7">
                  <c:v>129.9922</c:v>
                </c:pt>
                <c:pt idx="8">
                  <c:v>121.9348</c:v>
                </c:pt>
                <c:pt idx="9">
                  <c:v>109.7901</c:v>
                </c:pt>
                <c:pt idx="10">
                  <c:v>94.636099999999999</c:v>
                </c:pt>
                <c:pt idx="11">
                  <c:v>102.7697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D-42CD-AC14-C6FAAF8D4961}"/>
            </c:ext>
          </c:extLst>
        </c:ser>
        <c:ser>
          <c:idx val="1"/>
          <c:order val="1"/>
          <c:tx>
            <c:strRef>
              <c:f>'ปี 61'!$B$35</c:f>
              <c:strCache>
                <c:ptCount val="1"/>
                <c:pt idx="0">
                  <c:v>CMI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61'!$C$35:$N$35</c:f>
              <c:numCache>
                <c:formatCode>General</c:formatCode>
                <c:ptCount val="12"/>
                <c:pt idx="0">
                  <c:v>0.4783</c:v>
                </c:pt>
                <c:pt idx="1">
                  <c:v>0.56879999999999997</c:v>
                </c:pt>
                <c:pt idx="2">
                  <c:v>0.52229999999999999</c:v>
                </c:pt>
                <c:pt idx="3">
                  <c:v>0.53469999999999995</c:v>
                </c:pt>
                <c:pt idx="4">
                  <c:v>0.50839999999999996</c:v>
                </c:pt>
                <c:pt idx="5">
                  <c:v>0.46360000000000001</c:v>
                </c:pt>
                <c:pt idx="6">
                  <c:v>0.498</c:v>
                </c:pt>
                <c:pt idx="7">
                  <c:v>0.48149999999999998</c:v>
                </c:pt>
                <c:pt idx="8">
                  <c:v>0.41470000000000001</c:v>
                </c:pt>
                <c:pt idx="9">
                  <c:v>0.434</c:v>
                </c:pt>
                <c:pt idx="10">
                  <c:v>0.43209999999999998</c:v>
                </c:pt>
                <c:pt idx="11">
                  <c:v>0.4355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D-42CD-AC14-C6FAAF8D4961}"/>
            </c:ext>
          </c:extLst>
        </c:ser>
        <c:ser>
          <c:idx val="2"/>
          <c:order val="2"/>
          <c:tx>
            <c:strRef>
              <c:f>'ปี 61'!$B$36</c:f>
              <c:strCache>
                <c:ptCount val="1"/>
                <c:pt idx="0">
                  <c:v>ครองเตียง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61'!$C$36:$N$36</c:f>
              <c:numCache>
                <c:formatCode>General</c:formatCode>
                <c:ptCount val="12"/>
                <c:pt idx="0">
                  <c:v>90.33</c:v>
                </c:pt>
                <c:pt idx="1">
                  <c:v>87.22</c:v>
                </c:pt>
                <c:pt idx="2">
                  <c:v>75.78</c:v>
                </c:pt>
                <c:pt idx="3">
                  <c:v>53.11</c:v>
                </c:pt>
                <c:pt idx="4">
                  <c:v>68.099999999999994</c:v>
                </c:pt>
                <c:pt idx="5">
                  <c:v>63.22</c:v>
                </c:pt>
                <c:pt idx="6">
                  <c:v>49.11</c:v>
                </c:pt>
                <c:pt idx="7">
                  <c:v>60.97</c:v>
                </c:pt>
                <c:pt idx="8">
                  <c:v>64.56</c:v>
                </c:pt>
                <c:pt idx="9">
                  <c:v>61.9</c:v>
                </c:pt>
                <c:pt idx="10">
                  <c:v>51.34</c:v>
                </c:pt>
                <c:pt idx="11">
                  <c:v>53.55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D-42CD-AC14-C6FAAF8D4961}"/>
            </c:ext>
          </c:extLst>
        </c:ser>
        <c:ser>
          <c:idx val="3"/>
          <c:order val="3"/>
          <c:tx>
            <c:strRef>
              <c:f>'ปี 61'!$B$37</c:f>
              <c:strCache>
                <c:ptCount val="1"/>
                <c:pt idx="0">
                  <c:v>active bed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61'!$C$37:$N$37</c:f>
              <c:numCache>
                <c:formatCode>General</c:formatCode>
                <c:ptCount val="12"/>
                <c:pt idx="0">
                  <c:v>27.1</c:v>
                </c:pt>
                <c:pt idx="1">
                  <c:v>26.16</c:v>
                </c:pt>
                <c:pt idx="2">
                  <c:v>26.87</c:v>
                </c:pt>
                <c:pt idx="3">
                  <c:v>27.92</c:v>
                </c:pt>
                <c:pt idx="4">
                  <c:v>26.52</c:v>
                </c:pt>
                <c:pt idx="5">
                  <c:v>26.95</c:v>
                </c:pt>
                <c:pt idx="6">
                  <c:v>27.97</c:v>
                </c:pt>
                <c:pt idx="7">
                  <c:v>19.23</c:v>
                </c:pt>
                <c:pt idx="8">
                  <c:v>19.8</c:v>
                </c:pt>
                <c:pt idx="9">
                  <c:v>18.559999999999999</c:v>
                </c:pt>
                <c:pt idx="10">
                  <c:v>15.4</c:v>
                </c:pt>
                <c:pt idx="11">
                  <c:v>16.059999999999999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2D-42CD-AC14-C6FAAF8D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29856"/>
        <c:axId val="64731392"/>
      </c:lineChart>
      <c:catAx>
        <c:axId val="64729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4731392"/>
        <c:crosses val="autoZero"/>
        <c:auto val="1"/>
        <c:lblAlgn val="ctr"/>
        <c:lblOffset val="100"/>
        <c:noMultiLvlLbl val="0"/>
      </c:catAx>
      <c:valAx>
        <c:axId val="64731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64729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'ปี 61'!$B$34</c:f>
              <c:strCache>
                <c:ptCount val="1"/>
                <c:pt idx="0">
                  <c:v>จำนวน SumAdjRW ทั้งหมด/เดือน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61'!$C$34:$N$34</c:f>
              <c:numCache>
                <c:formatCode>General</c:formatCode>
                <c:ptCount val="12"/>
                <c:pt idx="0">
                  <c:v>130.5728</c:v>
                </c:pt>
                <c:pt idx="1">
                  <c:v>138.34960000000001</c:v>
                </c:pt>
                <c:pt idx="2">
                  <c:v>142.05500000000001</c:v>
                </c:pt>
                <c:pt idx="3">
                  <c:v>116.56319999999999</c:v>
                </c:pt>
                <c:pt idx="4">
                  <c:v>127.6143</c:v>
                </c:pt>
                <c:pt idx="5">
                  <c:v>114.5043</c:v>
                </c:pt>
                <c:pt idx="6">
                  <c:v>99.095399999999998</c:v>
                </c:pt>
                <c:pt idx="7">
                  <c:v>129.9922</c:v>
                </c:pt>
                <c:pt idx="8">
                  <c:v>121.9348</c:v>
                </c:pt>
                <c:pt idx="9">
                  <c:v>109.7901</c:v>
                </c:pt>
                <c:pt idx="10">
                  <c:v>94.636099999999999</c:v>
                </c:pt>
                <c:pt idx="11">
                  <c:v>102.7697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D-46FA-8C4C-24EFA9881F21}"/>
            </c:ext>
          </c:extLst>
        </c:ser>
        <c:ser>
          <c:idx val="1"/>
          <c:order val="1"/>
          <c:tx>
            <c:strRef>
              <c:f>'ปี 61'!$B$35</c:f>
              <c:strCache>
                <c:ptCount val="1"/>
                <c:pt idx="0">
                  <c:v>CMI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61'!$C$35:$N$35</c:f>
              <c:numCache>
                <c:formatCode>General</c:formatCode>
                <c:ptCount val="12"/>
                <c:pt idx="0">
                  <c:v>0.4783</c:v>
                </c:pt>
                <c:pt idx="1">
                  <c:v>0.56879999999999997</c:v>
                </c:pt>
                <c:pt idx="2">
                  <c:v>0.52229999999999999</c:v>
                </c:pt>
                <c:pt idx="3">
                  <c:v>0.53469999999999995</c:v>
                </c:pt>
                <c:pt idx="4">
                  <c:v>0.50839999999999996</c:v>
                </c:pt>
                <c:pt idx="5">
                  <c:v>0.46360000000000001</c:v>
                </c:pt>
                <c:pt idx="6">
                  <c:v>0.498</c:v>
                </c:pt>
                <c:pt idx="7">
                  <c:v>0.48149999999999998</c:v>
                </c:pt>
                <c:pt idx="8">
                  <c:v>0.41470000000000001</c:v>
                </c:pt>
                <c:pt idx="9">
                  <c:v>0.434</c:v>
                </c:pt>
                <c:pt idx="10">
                  <c:v>0.43209999999999998</c:v>
                </c:pt>
                <c:pt idx="11">
                  <c:v>0.4355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D-46FA-8C4C-24EFA9881F21}"/>
            </c:ext>
          </c:extLst>
        </c:ser>
        <c:ser>
          <c:idx val="2"/>
          <c:order val="2"/>
          <c:tx>
            <c:strRef>
              <c:f>'ปี 61'!$B$36</c:f>
              <c:strCache>
                <c:ptCount val="1"/>
                <c:pt idx="0">
                  <c:v>ครองเตียง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61'!$C$36:$N$36</c:f>
              <c:numCache>
                <c:formatCode>General</c:formatCode>
                <c:ptCount val="12"/>
                <c:pt idx="0">
                  <c:v>90.33</c:v>
                </c:pt>
                <c:pt idx="1">
                  <c:v>87.22</c:v>
                </c:pt>
                <c:pt idx="2">
                  <c:v>75.78</c:v>
                </c:pt>
                <c:pt idx="3">
                  <c:v>53.11</c:v>
                </c:pt>
                <c:pt idx="4">
                  <c:v>68.099999999999994</c:v>
                </c:pt>
                <c:pt idx="5">
                  <c:v>63.22</c:v>
                </c:pt>
                <c:pt idx="6">
                  <c:v>49.11</c:v>
                </c:pt>
                <c:pt idx="7">
                  <c:v>60.97</c:v>
                </c:pt>
                <c:pt idx="8">
                  <c:v>64.56</c:v>
                </c:pt>
                <c:pt idx="9">
                  <c:v>61.9</c:v>
                </c:pt>
                <c:pt idx="10">
                  <c:v>51.34</c:v>
                </c:pt>
                <c:pt idx="11">
                  <c:v>53.55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2D-46FA-8C4C-24EFA9881F21}"/>
            </c:ext>
          </c:extLst>
        </c:ser>
        <c:ser>
          <c:idx val="3"/>
          <c:order val="3"/>
          <c:tx>
            <c:strRef>
              <c:f>'ปี 61'!$B$37</c:f>
              <c:strCache>
                <c:ptCount val="1"/>
                <c:pt idx="0">
                  <c:v>active bed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61'!$C$37:$N$37</c:f>
              <c:numCache>
                <c:formatCode>General</c:formatCode>
                <c:ptCount val="12"/>
                <c:pt idx="0">
                  <c:v>27.1</c:v>
                </c:pt>
                <c:pt idx="1">
                  <c:v>26.16</c:v>
                </c:pt>
                <c:pt idx="2">
                  <c:v>26.87</c:v>
                </c:pt>
                <c:pt idx="3">
                  <c:v>27.92</c:v>
                </c:pt>
                <c:pt idx="4">
                  <c:v>26.52</c:v>
                </c:pt>
                <c:pt idx="5">
                  <c:v>26.95</c:v>
                </c:pt>
                <c:pt idx="6">
                  <c:v>27.97</c:v>
                </c:pt>
                <c:pt idx="7">
                  <c:v>19.23</c:v>
                </c:pt>
                <c:pt idx="8">
                  <c:v>19.8</c:v>
                </c:pt>
                <c:pt idx="9">
                  <c:v>18.559999999999999</c:v>
                </c:pt>
                <c:pt idx="10">
                  <c:v>15.4</c:v>
                </c:pt>
                <c:pt idx="11">
                  <c:v>16.059999999999999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2D-46FA-8C4C-24EFA9881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99488"/>
        <c:axId val="64801024"/>
      </c:lineChart>
      <c:catAx>
        <c:axId val="64799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4801024"/>
        <c:crosses val="autoZero"/>
        <c:auto val="1"/>
        <c:lblAlgn val="ctr"/>
        <c:lblOffset val="100"/>
        <c:noMultiLvlLbl val="0"/>
      </c:catAx>
      <c:valAx>
        <c:axId val="64801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64799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'ปี 61'!$B$34</c:f>
              <c:strCache>
                <c:ptCount val="1"/>
                <c:pt idx="0">
                  <c:v>จำนวน SumAdjRW ทั้งหมด/เดือน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61'!$C$34:$N$34</c:f>
              <c:numCache>
                <c:formatCode>General</c:formatCode>
                <c:ptCount val="12"/>
                <c:pt idx="0">
                  <c:v>130.5728</c:v>
                </c:pt>
                <c:pt idx="1">
                  <c:v>138.34960000000001</c:v>
                </c:pt>
                <c:pt idx="2">
                  <c:v>142.05500000000001</c:v>
                </c:pt>
                <c:pt idx="3">
                  <c:v>116.56319999999999</c:v>
                </c:pt>
                <c:pt idx="4">
                  <c:v>127.6143</c:v>
                </c:pt>
                <c:pt idx="5">
                  <c:v>114.5043</c:v>
                </c:pt>
                <c:pt idx="6">
                  <c:v>99.095399999999998</c:v>
                </c:pt>
                <c:pt idx="7">
                  <c:v>129.9922</c:v>
                </c:pt>
                <c:pt idx="8">
                  <c:v>121.9348</c:v>
                </c:pt>
                <c:pt idx="9">
                  <c:v>109.7901</c:v>
                </c:pt>
                <c:pt idx="10">
                  <c:v>94.636099999999999</c:v>
                </c:pt>
                <c:pt idx="11">
                  <c:v>102.7697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5-41CB-9A94-F13D0F35C8EC}"/>
            </c:ext>
          </c:extLst>
        </c:ser>
        <c:ser>
          <c:idx val="1"/>
          <c:order val="1"/>
          <c:tx>
            <c:strRef>
              <c:f>'ปี 61'!$B$35</c:f>
              <c:strCache>
                <c:ptCount val="1"/>
                <c:pt idx="0">
                  <c:v>CMI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61'!$C$35:$N$35</c:f>
              <c:numCache>
                <c:formatCode>General</c:formatCode>
                <c:ptCount val="12"/>
                <c:pt idx="0">
                  <c:v>0.4783</c:v>
                </c:pt>
                <c:pt idx="1">
                  <c:v>0.56879999999999997</c:v>
                </c:pt>
                <c:pt idx="2">
                  <c:v>0.52229999999999999</c:v>
                </c:pt>
                <c:pt idx="3">
                  <c:v>0.53469999999999995</c:v>
                </c:pt>
                <c:pt idx="4">
                  <c:v>0.50839999999999996</c:v>
                </c:pt>
                <c:pt idx="5">
                  <c:v>0.46360000000000001</c:v>
                </c:pt>
                <c:pt idx="6">
                  <c:v>0.498</c:v>
                </c:pt>
                <c:pt idx="7">
                  <c:v>0.48149999999999998</c:v>
                </c:pt>
                <c:pt idx="8">
                  <c:v>0.41470000000000001</c:v>
                </c:pt>
                <c:pt idx="9">
                  <c:v>0.434</c:v>
                </c:pt>
                <c:pt idx="10">
                  <c:v>0.43209999999999998</c:v>
                </c:pt>
                <c:pt idx="11">
                  <c:v>0.4355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5-41CB-9A94-F13D0F35C8EC}"/>
            </c:ext>
          </c:extLst>
        </c:ser>
        <c:ser>
          <c:idx val="2"/>
          <c:order val="2"/>
          <c:tx>
            <c:strRef>
              <c:f>'ปี 61'!$B$36</c:f>
              <c:strCache>
                <c:ptCount val="1"/>
                <c:pt idx="0">
                  <c:v>ครองเตียง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61'!$C$36:$N$36</c:f>
              <c:numCache>
                <c:formatCode>General</c:formatCode>
                <c:ptCount val="12"/>
                <c:pt idx="0">
                  <c:v>90.33</c:v>
                </c:pt>
                <c:pt idx="1">
                  <c:v>87.22</c:v>
                </c:pt>
                <c:pt idx="2">
                  <c:v>75.78</c:v>
                </c:pt>
                <c:pt idx="3">
                  <c:v>53.11</c:v>
                </c:pt>
                <c:pt idx="4">
                  <c:v>68.099999999999994</c:v>
                </c:pt>
                <c:pt idx="5">
                  <c:v>63.22</c:v>
                </c:pt>
                <c:pt idx="6">
                  <c:v>49.11</c:v>
                </c:pt>
                <c:pt idx="7">
                  <c:v>60.97</c:v>
                </c:pt>
                <c:pt idx="8">
                  <c:v>64.56</c:v>
                </c:pt>
                <c:pt idx="9">
                  <c:v>61.9</c:v>
                </c:pt>
                <c:pt idx="10">
                  <c:v>51.34</c:v>
                </c:pt>
                <c:pt idx="11">
                  <c:v>53.55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5-41CB-9A94-F13D0F35C8EC}"/>
            </c:ext>
          </c:extLst>
        </c:ser>
        <c:ser>
          <c:idx val="3"/>
          <c:order val="3"/>
          <c:tx>
            <c:strRef>
              <c:f>'ปี 61'!$B$37</c:f>
              <c:strCache>
                <c:ptCount val="1"/>
                <c:pt idx="0">
                  <c:v>active bed</c:v>
                </c:pt>
              </c:strCache>
            </c:strRef>
          </c:tx>
          <c:cat>
            <c:strRef>
              <c:f>'ปี 61'!$C$33:$N$33</c:f>
              <c:strCache>
                <c:ptCount val="12"/>
                <c:pt idx="0">
                  <c:v>ตุลา</c:v>
                </c:pt>
                <c:pt idx="1">
                  <c:v>พย</c:v>
                </c:pt>
                <c:pt idx="2">
                  <c:v>ธค</c:v>
                </c:pt>
                <c:pt idx="3">
                  <c:v>มค</c:v>
                </c:pt>
                <c:pt idx="4">
                  <c:v>กพ</c:v>
                </c:pt>
                <c:pt idx="5">
                  <c:v>มีค</c:v>
                </c:pt>
                <c:pt idx="6">
                  <c:v>เมย</c:v>
                </c:pt>
                <c:pt idx="7">
                  <c:v>พค</c:v>
                </c:pt>
                <c:pt idx="8">
                  <c:v>มิย</c:v>
                </c:pt>
                <c:pt idx="9">
                  <c:v>กค</c:v>
                </c:pt>
                <c:pt idx="10">
                  <c:v>สค</c:v>
                </c:pt>
                <c:pt idx="11">
                  <c:v>กย</c:v>
                </c:pt>
              </c:strCache>
            </c:strRef>
          </c:cat>
          <c:val>
            <c:numRef>
              <c:f>'ปี 61'!$C$37:$N$37</c:f>
              <c:numCache>
                <c:formatCode>General</c:formatCode>
                <c:ptCount val="12"/>
                <c:pt idx="0">
                  <c:v>27.1</c:v>
                </c:pt>
                <c:pt idx="1">
                  <c:v>26.16</c:v>
                </c:pt>
                <c:pt idx="2">
                  <c:v>26.87</c:v>
                </c:pt>
                <c:pt idx="3">
                  <c:v>27.92</c:v>
                </c:pt>
                <c:pt idx="4">
                  <c:v>26.52</c:v>
                </c:pt>
                <c:pt idx="5">
                  <c:v>26.95</c:v>
                </c:pt>
                <c:pt idx="6">
                  <c:v>27.97</c:v>
                </c:pt>
                <c:pt idx="7">
                  <c:v>19.23</c:v>
                </c:pt>
                <c:pt idx="8">
                  <c:v>19.8</c:v>
                </c:pt>
                <c:pt idx="9">
                  <c:v>18.559999999999999</c:v>
                </c:pt>
                <c:pt idx="10">
                  <c:v>15.4</c:v>
                </c:pt>
                <c:pt idx="11">
                  <c:v>16.059999999999999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E5-41CB-9A94-F13D0F35C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46944"/>
        <c:axId val="64948480"/>
      </c:lineChart>
      <c:catAx>
        <c:axId val="6494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4948480"/>
        <c:crosses val="autoZero"/>
        <c:auto val="1"/>
        <c:lblAlgn val="ctr"/>
        <c:lblOffset val="100"/>
        <c:noMultiLvlLbl val="0"/>
      </c:catAx>
      <c:valAx>
        <c:axId val="64948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64946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557211</xdr:colOff>
      <xdr:row>40</xdr:row>
      <xdr:rowOff>114300</xdr:rowOff>
    </xdr:from>
    <xdr:to>
      <xdr:col>15</xdr:col>
      <xdr:colOff>180974</xdr:colOff>
      <xdr:row>55</xdr:row>
      <xdr:rowOff>123825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557211</xdr:colOff>
      <xdr:row>40</xdr:row>
      <xdr:rowOff>114300</xdr:rowOff>
    </xdr:from>
    <xdr:to>
      <xdr:col>15</xdr:col>
      <xdr:colOff>180974</xdr:colOff>
      <xdr:row>55</xdr:row>
      <xdr:rowOff>123825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557211</xdr:colOff>
      <xdr:row>40</xdr:row>
      <xdr:rowOff>114300</xdr:rowOff>
    </xdr:from>
    <xdr:to>
      <xdr:col>15</xdr:col>
      <xdr:colOff>180974</xdr:colOff>
      <xdr:row>55</xdr:row>
      <xdr:rowOff>123825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119061</xdr:colOff>
      <xdr:row>42</xdr:row>
      <xdr:rowOff>19050</xdr:rowOff>
    </xdr:from>
    <xdr:to>
      <xdr:col>14</xdr:col>
      <xdr:colOff>504824</xdr:colOff>
      <xdr:row>57</xdr:row>
      <xdr:rowOff>28575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7" workbookViewId="0">
      <selection activeCell="R11" sqref="R11"/>
    </sheetView>
  </sheetViews>
  <sheetFormatPr defaultRowHeight="15"/>
  <cols>
    <col min="1" max="1" width="2.85546875" bestFit="1" customWidth="1"/>
    <col min="2" max="2" width="33.42578125" customWidth="1"/>
    <col min="3" max="4" width="6.140625" bestFit="1" customWidth="1"/>
    <col min="5" max="5" width="5.28515625" bestFit="1" customWidth="1"/>
    <col min="6" max="6" width="6.140625" bestFit="1" customWidth="1"/>
    <col min="7" max="10" width="5.28515625" bestFit="1" customWidth="1"/>
    <col min="11" max="13" width="6.140625" bestFit="1" customWidth="1"/>
    <col min="14" max="14" width="6.5703125" customWidth="1"/>
    <col min="15" max="15" width="10.42578125" bestFit="1" customWidth="1"/>
  </cols>
  <sheetData>
    <row r="1" spans="1:15">
      <c r="B1" s="42" t="s">
        <v>33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0.25">
      <c r="B2" s="4" t="s">
        <v>30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3" t="s">
        <v>29</v>
      </c>
      <c r="O2" s="8" t="s">
        <v>32</v>
      </c>
    </row>
    <row r="3" spans="1:15" ht="20.25">
      <c r="A3" s="1">
        <v>1</v>
      </c>
      <c r="B3" s="4" t="s">
        <v>0</v>
      </c>
      <c r="C3" s="4">
        <v>4629</v>
      </c>
      <c r="D3" s="4">
        <v>4373</v>
      </c>
      <c r="E3" s="4">
        <v>4492</v>
      </c>
      <c r="F3" s="4">
        <v>4715</v>
      </c>
      <c r="G3" s="4">
        <v>4232</v>
      </c>
      <c r="H3" s="4">
        <v>4476</v>
      </c>
      <c r="I3" s="4">
        <v>3653</v>
      </c>
      <c r="J3" s="4">
        <v>3651</v>
      </c>
      <c r="K3" s="4">
        <v>4244</v>
      </c>
      <c r="L3" s="4">
        <v>5031</v>
      </c>
      <c r="M3" s="4">
        <v>5343</v>
      </c>
      <c r="N3" s="2">
        <v>5125</v>
      </c>
      <c r="O3" s="9">
        <f>SUM(C3:N3)</f>
        <v>53964</v>
      </c>
    </row>
    <row r="4" spans="1:15" ht="20.25">
      <c r="A4" s="1">
        <v>2</v>
      </c>
      <c r="B4" s="4" t="s">
        <v>1</v>
      </c>
      <c r="C4" s="4">
        <v>375</v>
      </c>
      <c r="D4" s="4">
        <v>299</v>
      </c>
      <c r="E4" s="4">
        <v>293</v>
      </c>
      <c r="F4" s="4">
        <v>335</v>
      </c>
      <c r="G4" s="4">
        <v>364</v>
      </c>
      <c r="H4" s="4">
        <v>325</v>
      </c>
      <c r="I4" s="4">
        <v>459</v>
      </c>
      <c r="J4" s="4">
        <v>358</v>
      </c>
      <c r="K4" s="4">
        <v>450</v>
      </c>
      <c r="L4" s="4">
        <v>348</v>
      </c>
      <c r="M4" s="4">
        <v>385</v>
      </c>
      <c r="N4" s="2">
        <v>373</v>
      </c>
      <c r="O4" s="9">
        <f t="shared" ref="O4:O20" si="0">SUM(C4:N4)</f>
        <v>4364</v>
      </c>
    </row>
    <row r="5" spans="1:15" ht="20.25">
      <c r="A5" s="1">
        <v>3</v>
      </c>
      <c r="B5" s="4" t="s">
        <v>2</v>
      </c>
      <c r="C5" s="4">
        <v>1172</v>
      </c>
      <c r="D5" s="4">
        <v>1062</v>
      </c>
      <c r="E5" s="4">
        <v>1034</v>
      </c>
      <c r="F5" s="4">
        <v>1173</v>
      </c>
      <c r="G5" s="4">
        <v>1127</v>
      </c>
      <c r="H5" s="4">
        <v>1086</v>
      </c>
      <c r="I5" s="4">
        <v>158</v>
      </c>
      <c r="J5" s="4">
        <v>810</v>
      </c>
      <c r="K5" s="4">
        <v>882</v>
      </c>
      <c r="L5" s="4">
        <v>1237</v>
      </c>
      <c r="M5" s="4">
        <v>1110</v>
      </c>
      <c r="N5" s="2">
        <v>1160</v>
      </c>
      <c r="O5" s="9">
        <f t="shared" si="0"/>
        <v>12011</v>
      </c>
    </row>
    <row r="6" spans="1:15" ht="20.25">
      <c r="A6" s="1">
        <v>4</v>
      </c>
      <c r="B6" s="4" t="s">
        <v>3</v>
      </c>
      <c r="C6" s="4">
        <v>91</v>
      </c>
      <c r="D6" s="4">
        <v>124</v>
      </c>
      <c r="E6" s="4">
        <v>92</v>
      </c>
      <c r="F6" s="4">
        <v>140</v>
      </c>
      <c r="G6" s="4">
        <v>120</v>
      </c>
      <c r="H6" s="4">
        <v>122</v>
      </c>
      <c r="I6" s="4">
        <v>7940</v>
      </c>
      <c r="J6" s="4">
        <v>118</v>
      </c>
      <c r="K6" s="4">
        <v>127</v>
      </c>
      <c r="L6" s="4">
        <v>80</v>
      </c>
      <c r="M6" s="4">
        <v>98</v>
      </c>
      <c r="N6" s="2">
        <v>112</v>
      </c>
      <c r="O6" s="9">
        <f t="shared" si="0"/>
        <v>9164</v>
      </c>
    </row>
    <row r="7" spans="1:15" ht="20.25">
      <c r="A7" s="1">
        <v>5</v>
      </c>
      <c r="B7" s="4" t="s">
        <v>4</v>
      </c>
      <c r="C7" s="4">
        <v>7111</v>
      </c>
      <c r="D7" s="4">
        <v>6608</v>
      </c>
      <c r="E7" s="4">
        <v>6587</v>
      </c>
      <c r="F7" s="4">
        <v>6548</v>
      </c>
      <c r="G7" s="4">
        <v>5985</v>
      </c>
      <c r="H7" s="4">
        <v>6157</v>
      </c>
      <c r="I7" s="4">
        <v>3756</v>
      </c>
      <c r="J7" s="4">
        <v>5361</v>
      </c>
      <c r="K7" s="4">
        <v>6528</v>
      </c>
      <c r="L7" s="4">
        <v>6892</v>
      </c>
      <c r="M7" s="4">
        <v>7131</v>
      </c>
      <c r="N7" s="2">
        <v>6962</v>
      </c>
      <c r="O7" s="9">
        <f t="shared" si="0"/>
        <v>75626</v>
      </c>
    </row>
    <row r="8" spans="1:15" ht="20.25">
      <c r="A8" s="1">
        <v>6</v>
      </c>
      <c r="B8" s="4" t="s">
        <v>5</v>
      </c>
      <c r="C8" s="4">
        <v>2698</v>
      </c>
      <c r="D8" s="4">
        <v>3760</v>
      </c>
      <c r="E8" s="4">
        <v>54485</v>
      </c>
      <c r="F8" s="4">
        <v>4495</v>
      </c>
      <c r="G8" s="4">
        <v>4163</v>
      </c>
      <c r="H8" s="4">
        <v>4467</v>
      </c>
      <c r="I8" s="4">
        <v>162</v>
      </c>
      <c r="J8" s="4">
        <v>3739</v>
      </c>
      <c r="K8" s="4">
        <v>4062</v>
      </c>
      <c r="L8" s="4">
        <v>4734</v>
      </c>
      <c r="M8" s="4">
        <v>4894</v>
      </c>
      <c r="N8" s="2">
        <v>4853</v>
      </c>
      <c r="O8" s="9">
        <f t="shared" si="0"/>
        <v>96512</v>
      </c>
    </row>
    <row r="9" spans="1:15" ht="20.25">
      <c r="A9" s="1">
        <v>7</v>
      </c>
      <c r="B9" s="4" t="s">
        <v>6</v>
      </c>
      <c r="C9" s="4">
        <v>204</v>
      </c>
      <c r="D9" s="4">
        <v>204</v>
      </c>
      <c r="E9" s="4">
        <v>184</v>
      </c>
      <c r="F9" s="4">
        <v>210</v>
      </c>
      <c r="G9" s="4">
        <v>150</v>
      </c>
      <c r="H9" s="4">
        <v>176</v>
      </c>
      <c r="I9" s="4">
        <v>162</v>
      </c>
      <c r="J9" s="4">
        <v>213</v>
      </c>
      <c r="K9" s="4">
        <v>212</v>
      </c>
      <c r="L9" s="4">
        <v>209</v>
      </c>
      <c r="M9" s="4">
        <v>196</v>
      </c>
      <c r="N9" s="2">
        <v>193</v>
      </c>
      <c r="O9" s="9">
        <f t="shared" si="0"/>
        <v>2313</v>
      </c>
    </row>
    <row r="10" spans="1:15" ht="20.25">
      <c r="A10" s="1">
        <v>8</v>
      </c>
      <c r="B10" s="4" t="s">
        <v>7</v>
      </c>
      <c r="C10" s="4">
        <v>6</v>
      </c>
      <c r="D10" s="4">
        <v>4</v>
      </c>
      <c r="E10" s="4">
        <v>9</v>
      </c>
      <c r="F10" s="4">
        <v>8</v>
      </c>
      <c r="G10" s="4">
        <v>9</v>
      </c>
      <c r="H10" s="4">
        <v>9</v>
      </c>
      <c r="I10" s="4">
        <v>3</v>
      </c>
      <c r="J10" s="4">
        <v>7</v>
      </c>
      <c r="K10" s="4">
        <v>10</v>
      </c>
      <c r="L10" s="4">
        <v>5</v>
      </c>
      <c r="M10" s="4">
        <v>7</v>
      </c>
      <c r="N10" s="2">
        <v>11</v>
      </c>
      <c r="O10" s="9">
        <f t="shared" si="0"/>
        <v>88</v>
      </c>
    </row>
    <row r="11" spans="1:15" ht="20.25">
      <c r="A11" s="1">
        <v>9</v>
      </c>
      <c r="B11" s="4" t="s">
        <v>8</v>
      </c>
      <c r="C11" s="4">
        <v>25</v>
      </c>
      <c r="D11" s="4">
        <v>39</v>
      </c>
      <c r="E11" s="4">
        <v>32</v>
      </c>
      <c r="F11" s="4">
        <v>29</v>
      </c>
      <c r="G11" s="4">
        <v>28</v>
      </c>
      <c r="H11" s="4">
        <v>31</v>
      </c>
      <c r="I11" s="4">
        <v>23</v>
      </c>
      <c r="J11" s="4">
        <v>34</v>
      </c>
      <c r="K11" s="4">
        <v>26</v>
      </c>
      <c r="L11" s="4">
        <v>35</v>
      </c>
      <c r="M11" s="4">
        <v>38</v>
      </c>
      <c r="N11" s="2">
        <v>27</v>
      </c>
      <c r="O11" s="9">
        <f t="shared" si="0"/>
        <v>367</v>
      </c>
    </row>
    <row r="12" spans="1:15" ht="20.25">
      <c r="A12" s="1">
        <v>10</v>
      </c>
      <c r="B12" s="4" t="s">
        <v>9</v>
      </c>
      <c r="C12" s="4">
        <v>9</v>
      </c>
      <c r="D12" s="4">
        <v>10</v>
      </c>
      <c r="E12" s="4">
        <v>3</v>
      </c>
      <c r="F12" s="4">
        <v>2</v>
      </c>
      <c r="G12" s="4">
        <v>9</v>
      </c>
      <c r="H12" s="4">
        <v>2</v>
      </c>
      <c r="I12" s="4">
        <v>3</v>
      </c>
      <c r="J12" s="4">
        <v>2</v>
      </c>
      <c r="K12" s="4">
        <v>5</v>
      </c>
      <c r="L12" s="4">
        <v>5</v>
      </c>
      <c r="M12" s="4">
        <v>4</v>
      </c>
      <c r="N12" s="2">
        <v>5</v>
      </c>
      <c r="O12" s="9">
        <f t="shared" si="0"/>
        <v>59</v>
      </c>
    </row>
    <row r="13" spans="1:15" ht="20.25">
      <c r="A13" s="1">
        <v>11</v>
      </c>
      <c r="B13" s="4" t="s">
        <v>10</v>
      </c>
      <c r="C13" s="4">
        <v>244</v>
      </c>
      <c r="D13" s="4">
        <v>257</v>
      </c>
      <c r="E13" s="4">
        <v>232</v>
      </c>
      <c r="F13" s="4">
        <v>256</v>
      </c>
      <c r="G13" s="4">
        <v>196</v>
      </c>
      <c r="H13" s="4">
        <v>222</v>
      </c>
      <c r="I13" s="4">
        <v>200</v>
      </c>
      <c r="J13" s="4">
        <v>262</v>
      </c>
      <c r="K13" s="4">
        <v>254</v>
      </c>
      <c r="L13" s="4">
        <v>269</v>
      </c>
      <c r="M13" s="4">
        <v>254</v>
      </c>
      <c r="N13" s="2">
        <v>223</v>
      </c>
      <c r="O13" s="9">
        <f t="shared" si="0"/>
        <v>2869</v>
      </c>
    </row>
    <row r="14" spans="1:15" ht="20.25">
      <c r="A14" s="1">
        <v>12</v>
      </c>
      <c r="B14" s="4" t="s">
        <v>11</v>
      </c>
      <c r="C14" s="4">
        <v>696</v>
      </c>
      <c r="D14" s="4">
        <v>725</v>
      </c>
      <c r="E14" s="6">
        <v>648</v>
      </c>
      <c r="F14" s="4">
        <v>534</v>
      </c>
      <c r="G14" s="4">
        <v>393</v>
      </c>
      <c r="H14" s="4">
        <v>529</v>
      </c>
      <c r="I14" s="4">
        <v>386</v>
      </c>
      <c r="J14" s="4">
        <v>524</v>
      </c>
      <c r="K14" s="4">
        <v>597</v>
      </c>
      <c r="L14" s="4">
        <v>867</v>
      </c>
      <c r="M14" s="4">
        <v>790</v>
      </c>
      <c r="N14" s="2">
        <v>719</v>
      </c>
      <c r="O14" s="9">
        <f t="shared" si="0"/>
        <v>7408</v>
      </c>
    </row>
    <row r="15" spans="1:15" ht="20.25">
      <c r="A15" s="1">
        <v>13</v>
      </c>
      <c r="B15" s="4" t="s">
        <v>12</v>
      </c>
      <c r="C15" s="4">
        <v>1313</v>
      </c>
      <c r="D15" s="4">
        <v>1940</v>
      </c>
      <c r="E15" s="4">
        <v>2016</v>
      </c>
      <c r="F15" s="4">
        <v>497</v>
      </c>
      <c r="G15" s="4">
        <v>497</v>
      </c>
      <c r="H15" s="4">
        <v>498</v>
      </c>
      <c r="I15" s="4">
        <v>1338</v>
      </c>
      <c r="J15" s="4">
        <v>1222</v>
      </c>
      <c r="K15" s="4">
        <v>1327</v>
      </c>
      <c r="L15" s="4">
        <v>1064</v>
      </c>
      <c r="M15" s="4">
        <v>954</v>
      </c>
      <c r="N15" s="2">
        <v>1055</v>
      </c>
      <c r="O15" s="9">
        <f t="shared" si="0"/>
        <v>13721</v>
      </c>
    </row>
    <row r="16" spans="1:15" ht="20.25">
      <c r="A16" s="1">
        <v>14</v>
      </c>
      <c r="B16" s="4" t="s">
        <v>13</v>
      </c>
      <c r="C16" s="4">
        <v>91.31</v>
      </c>
      <c r="D16" s="4">
        <v>87.4</v>
      </c>
      <c r="E16" s="4">
        <v>71.41</v>
      </c>
      <c r="F16" s="4">
        <v>79.72</v>
      </c>
      <c r="G16" s="4">
        <v>63.3</v>
      </c>
      <c r="H16" s="4">
        <v>79.72</v>
      </c>
      <c r="I16" s="4">
        <v>73.56</v>
      </c>
      <c r="J16" s="4">
        <v>81.63</v>
      </c>
      <c r="K16" s="4">
        <v>88.66</v>
      </c>
      <c r="L16" s="4">
        <v>78.69</v>
      </c>
      <c r="M16" s="4">
        <v>107.77</v>
      </c>
      <c r="N16" s="2">
        <v>82.6</v>
      </c>
      <c r="O16" s="9">
        <f t="shared" si="0"/>
        <v>985.7700000000001</v>
      </c>
    </row>
    <row r="17" spans="1:15" ht="20.25">
      <c r="A17" s="1">
        <v>15</v>
      </c>
      <c r="B17" s="4" t="s">
        <v>14</v>
      </c>
      <c r="C17" s="4">
        <v>2.8</v>
      </c>
      <c r="D17" s="4">
        <v>1.8</v>
      </c>
      <c r="E17" s="4">
        <v>2.2999999999999998</v>
      </c>
      <c r="F17" s="4">
        <v>2.96</v>
      </c>
      <c r="G17" s="4">
        <v>2.93</v>
      </c>
      <c r="H17" s="4">
        <v>2.96</v>
      </c>
      <c r="I17" s="4">
        <v>0.73</v>
      </c>
      <c r="J17" s="4">
        <v>2.08</v>
      </c>
      <c r="K17" s="4">
        <v>3.12</v>
      </c>
      <c r="L17" s="4">
        <v>1.95</v>
      </c>
      <c r="M17" s="4">
        <v>3.02</v>
      </c>
      <c r="N17" s="2">
        <v>3.6</v>
      </c>
      <c r="O17" s="9">
        <f t="shared" si="0"/>
        <v>30.250000000000004</v>
      </c>
    </row>
    <row r="18" spans="1:15" ht="20.25">
      <c r="A18" s="1">
        <v>16</v>
      </c>
      <c r="B18" s="4" t="s">
        <v>15</v>
      </c>
      <c r="C18" s="4">
        <v>12.2</v>
      </c>
      <c r="D18" s="4">
        <v>15.02</v>
      </c>
      <c r="E18" s="4">
        <v>13.08</v>
      </c>
      <c r="F18" s="4">
        <v>14.97</v>
      </c>
      <c r="G18" s="4">
        <v>14.37</v>
      </c>
      <c r="H18" s="4">
        <v>14.94</v>
      </c>
      <c r="I18" s="4">
        <v>8.2899999999999991</v>
      </c>
      <c r="J18" s="4">
        <v>13.6</v>
      </c>
      <c r="K18" s="4">
        <v>12.17</v>
      </c>
      <c r="L18" s="4">
        <v>18.3</v>
      </c>
      <c r="M18" s="4">
        <v>19.73</v>
      </c>
      <c r="N18" s="2">
        <v>2.56</v>
      </c>
      <c r="O18" s="9">
        <f t="shared" si="0"/>
        <v>159.22999999999999</v>
      </c>
    </row>
    <row r="19" spans="1:15" ht="20.25">
      <c r="A19" s="1">
        <v>17</v>
      </c>
      <c r="B19" s="4" t="s">
        <v>16</v>
      </c>
      <c r="C19" s="4">
        <v>2.91</v>
      </c>
      <c r="D19" s="4">
        <v>3.71</v>
      </c>
      <c r="E19" s="4">
        <v>2.61</v>
      </c>
      <c r="F19" s="4">
        <v>1.02</v>
      </c>
      <c r="G19" s="4">
        <v>2.4</v>
      </c>
      <c r="H19" s="4">
        <v>1.02</v>
      </c>
      <c r="I19" s="4">
        <v>0.76</v>
      </c>
      <c r="J19" s="4">
        <v>0.8</v>
      </c>
      <c r="K19" s="4">
        <v>2.2999999999999998</v>
      </c>
      <c r="L19" s="4">
        <v>1.23</v>
      </c>
      <c r="M19" s="6">
        <v>1.6</v>
      </c>
      <c r="N19" s="2">
        <v>1.8</v>
      </c>
      <c r="O19" s="9">
        <f t="shared" si="0"/>
        <v>22.160000000000004</v>
      </c>
    </row>
    <row r="20" spans="1:15" ht="20.25">
      <c r="A20" s="1">
        <v>18</v>
      </c>
      <c r="B20" s="4" t="s">
        <v>17</v>
      </c>
      <c r="C20" s="4">
        <v>109.24</v>
      </c>
      <c r="D20" s="4">
        <v>108.04</v>
      </c>
      <c r="E20" s="4">
        <v>89.36</v>
      </c>
      <c r="F20" s="4">
        <v>114.06</v>
      </c>
      <c r="G20" s="4">
        <v>83</v>
      </c>
      <c r="H20" s="4">
        <v>99.32</v>
      </c>
      <c r="I20" s="4">
        <v>86.69</v>
      </c>
      <c r="J20" s="4">
        <v>99.2</v>
      </c>
      <c r="K20" s="4">
        <v>106.04</v>
      </c>
      <c r="L20" s="4">
        <v>105.03</v>
      </c>
      <c r="M20" s="4">
        <v>107.77</v>
      </c>
      <c r="N20" s="2">
        <v>91.22</v>
      </c>
      <c r="O20" s="9">
        <f t="shared" si="0"/>
        <v>1198.97</v>
      </c>
    </row>
  </sheetData>
  <mergeCells count="1">
    <mergeCell ref="B1:O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D3" workbookViewId="0">
      <selection activeCell="O20" sqref="O20"/>
    </sheetView>
  </sheetViews>
  <sheetFormatPr defaultRowHeight="15"/>
  <cols>
    <col min="2" max="2" width="36.5703125" bestFit="1" customWidth="1"/>
    <col min="3" max="3" width="8.5703125" customWidth="1"/>
    <col min="4" max="4" width="9.140625" customWidth="1"/>
    <col min="5" max="5" width="8.85546875" customWidth="1"/>
    <col min="6" max="6" width="8.7109375" customWidth="1"/>
    <col min="7" max="7" width="7" customWidth="1"/>
    <col min="8" max="8" width="7.7109375" customWidth="1"/>
    <col min="9" max="10" width="6.85546875" bestFit="1" customWidth="1"/>
    <col min="11" max="11" width="11.28515625" customWidth="1"/>
    <col min="12" max="12" width="10.140625" customWidth="1"/>
    <col min="13" max="13" width="9.7109375" customWidth="1"/>
    <col min="14" max="14" width="11.7109375" customWidth="1"/>
  </cols>
  <sheetData>
    <row r="1" spans="1:16">
      <c r="B1" s="42" t="s">
        <v>31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ht="20.25">
      <c r="B2" s="4"/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3" t="s">
        <v>29</v>
      </c>
      <c r="O2" s="7" t="s">
        <v>32</v>
      </c>
      <c r="P2" s="7" t="s">
        <v>37</v>
      </c>
    </row>
    <row r="3" spans="1:16" ht="20.25">
      <c r="A3" s="1">
        <v>1</v>
      </c>
      <c r="B3" s="4" t="s">
        <v>0</v>
      </c>
      <c r="C3" s="4">
        <v>4962</v>
      </c>
      <c r="D3" s="4">
        <v>5057</v>
      </c>
      <c r="E3" s="4">
        <v>5460</v>
      </c>
      <c r="F3" s="4">
        <v>4672</v>
      </c>
      <c r="G3" s="4">
        <v>4988</v>
      </c>
      <c r="H3" s="4">
        <v>5044</v>
      </c>
      <c r="I3" s="2">
        <v>3952</v>
      </c>
      <c r="J3" s="2">
        <v>3996</v>
      </c>
      <c r="K3" s="2">
        <v>4726</v>
      </c>
      <c r="L3" s="2">
        <v>4420</v>
      </c>
      <c r="M3" s="2">
        <v>5087</v>
      </c>
      <c r="N3" s="2">
        <f>56736-52364</f>
        <v>4372</v>
      </c>
      <c r="O3">
        <f>SUM(C3:N3)</f>
        <v>56736</v>
      </c>
    </row>
    <row r="4" spans="1:16" ht="20.25">
      <c r="A4" s="1">
        <v>2</v>
      </c>
      <c r="B4" s="4" t="s">
        <v>1</v>
      </c>
      <c r="C4" s="4">
        <v>350</v>
      </c>
      <c r="D4" s="4">
        <v>358</v>
      </c>
      <c r="E4" s="4">
        <v>398</v>
      </c>
      <c r="F4" s="4">
        <v>406</v>
      </c>
      <c r="G4" s="4">
        <v>432</v>
      </c>
      <c r="H4" s="4">
        <v>438</v>
      </c>
      <c r="I4" s="2">
        <v>360</v>
      </c>
      <c r="J4" s="2">
        <v>1355</v>
      </c>
      <c r="K4" s="2">
        <v>385</v>
      </c>
      <c r="L4" s="2">
        <v>405</v>
      </c>
      <c r="M4" s="2">
        <v>446</v>
      </c>
      <c r="N4" s="2">
        <v>450</v>
      </c>
      <c r="O4">
        <f>SUM(C4:N4)</f>
        <v>5783</v>
      </c>
    </row>
    <row r="5" spans="1:16" ht="20.25">
      <c r="A5" s="1">
        <v>3</v>
      </c>
      <c r="B5" s="4" t="s">
        <v>2</v>
      </c>
      <c r="C5" s="4">
        <v>1322</v>
      </c>
      <c r="D5" s="4">
        <v>1383</v>
      </c>
      <c r="E5" s="4">
        <v>1464</v>
      </c>
      <c r="F5" s="4">
        <v>1392</v>
      </c>
      <c r="G5" s="4">
        <v>1577</v>
      </c>
      <c r="H5" s="4">
        <v>1507</v>
      </c>
      <c r="I5" s="2">
        <v>1044</v>
      </c>
      <c r="J5" s="2">
        <v>1036</v>
      </c>
      <c r="K5" s="2">
        <v>1247</v>
      </c>
      <c r="L5" s="2">
        <v>1112</v>
      </c>
      <c r="M5" s="2">
        <v>1281</v>
      </c>
      <c r="N5" s="2">
        <v>2482</v>
      </c>
      <c r="O5">
        <f t="shared" ref="O5:O19" si="0">SUM(C5:N5)</f>
        <v>16847</v>
      </c>
    </row>
    <row r="6" spans="1:16" ht="20.25">
      <c r="A6" s="1">
        <v>4</v>
      </c>
      <c r="B6" s="4" t="s">
        <v>3</v>
      </c>
      <c r="C6" s="4">
        <v>96</v>
      </c>
      <c r="D6" s="4">
        <v>122</v>
      </c>
      <c r="E6" s="4">
        <v>141</v>
      </c>
      <c r="F6" s="4">
        <v>115</v>
      </c>
      <c r="G6" s="4">
        <v>127</v>
      </c>
      <c r="H6" s="4">
        <v>164</v>
      </c>
      <c r="I6" s="2">
        <v>155</v>
      </c>
      <c r="J6" s="2">
        <v>173</v>
      </c>
      <c r="K6" s="2">
        <v>157</v>
      </c>
      <c r="L6" s="2">
        <v>184</v>
      </c>
      <c r="M6" s="2">
        <v>191</v>
      </c>
      <c r="N6" s="2">
        <v>205</v>
      </c>
      <c r="O6">
        <f t="shared" si="0"/>
        <v>1830</v>
      </c>
    </row>
    <row r="7" spans="1:16" ht="20.25">
      <c r="A7" s="1">
        <v>5</v>
      </c>
      <c r="B7" s="4" t="s">
        <v>4</v>
      </c>
      <c r="C7" s="4">
        <v>6866</v>
      </c>
      <c r="D7" s="4">
        <v>6931</v>
      </c>
      <c r="E7" s="4">
        <v>7479</v>
      </c>
      <c r="F7" s="4">
        <v>6657</v>
      </c>
      <c r="G7" s="4">
        <v>7221</v>
      </c>
      <c r="H7" s="4">
        <v>7268</v>
      </c>
      <c r="I7" s="2">
        <v>6161</v>
      </c>
      <c r="J7" s="2">
        <v>6329</v>
      </c>
      <c r="K7" s="2">
        <v>7286</v>
      </c>
      <c r="L7" s="2">
        <v>6885</v>
      </c>
      <c r="M7" s="2">
        <v>7797</v>
      </c>
      <c r="N7" s="2">
        <v>7604</v>
      </c>
      <c r="O7">
        <f t="shared" si="0"/>
        <v>84484</v>
      </c>
    </row>
    <row r="8" spans="1:16" ht="20.25">
      <c r="A8" s="1">
        <v>6</v>
      </c>
      <c r="B8" s="4" t="s">
        <v>5</v>
      </c>
      <c r="C8" s="4">
        <v>1161</v>
      </c>
      <c r="D8" s="4">
        <v>936</v>
      </c>
      <c r="E8" s="4">
        <v>1036</v>
      </c>
      <c r="F8" s="4">
        <v>3540</v>
      </c>
      <c r="G8" s="4">
        <v>2737</v>
      </c>
      <c r="H8" s="4">
        <v>2270</v>
      </c>
      <c r="I8" s="2">
        <v>2450</v>
      </c>
      <c r="J8" s="2">
        <v>2451</v>
      </c>
      <c r="K8" s="2">
        <v>2452</v>
      </c>
      <c r="L8" s="2">
        <v>2455</v>
      </c>
      <c r="M8" s="2">
        <v>2455</v>
      </c>
      <c r="N8" s="2">
        <v>6415</v>
      </c>
      <c r="O8">
        <f t="shared" si="0"/>
        <v>30358</v>
      </c>
    </row>
    <row r="9" spans="1:16" ht="20.25">
      <c r="A9" s="1">
        <v>7</v>
      </c>
      <c r="B9" s="4" t="s">
        <v>6</v>
      </c>
      <c r="C9" s="4">
        <v>231</v>
      </c>
      <c r="D9" s="4">
        <v>188</v>
      </c>
      <c r="E9" s="4">
        <v>248</v>
      </c>
      <c r="F9" s="4">
        <v>231</v>
      </c>
      <c r="G9" s="4">
        <v>185</v>
      </c>
      <c r="H9" s="4">
        <v>201</v>
      </c>
      <c r="I9" s="2">
        <v>180</v>
      </c>
      <c r="J9" s="2">
        <v>181</v>
      </c>
      <c r="K9" s="2">
        <v>213</v>
      </c>
      <c r="L9" s="2">
        <v>201</v>
      </c>
      <c r="M9" s="2">
        <v>222</v>
      </c>
      <c r="N9" s="2">
        <v>205</v>
      </c>
      <c r="O9">
        <f t="shared" si="0"/>
        <v>2486</v>
      </c>
    </row>
    <row r="10" spans="1:16" ht="20.25">
      <c r="A10" s="1">
        <v>8</v>
      </c>
      <c r="B10" s="4" t="s">
        <v>7</v>
      </c>
      <c r="C10" s="4">
        <v>4</v>
      </c>
      <c r="D10" s="4">
        <v>6</v>
      </c>
      <c r="E10" s="4">
        <v>9</v>
      </c>
      <c r="F10" s="4">
        <v>5</v>
      </c>
      <c r="G10" s="4">
        <v>8</v>
      </c>
      <c r="H10" s="4">
        <v>7</v>
      </c>
      <c r="I10" s="2">
        <v>10</v>
      </c>
      <c r="J10" s="2">
        <v>4</v>
      </c>
      <c r="K10" s="2">
        <v>11</v>
      </c>
      <c r="L10" s="2">
        <v>4</v>
      </c>
      <c r="M10" s="2">
        <v>11</v>
      </c>
      <c r="N10" s="2">
        <v>11</v>
      </c>
      <c r="O10">
        <f t="shared" si="0"/>
        <v>90</v>
      </c>
    </row>
    <row r="11" spans="1:16" ht="20.25">
      <c r="A11" s="1">
        <v>9</v>
      </c>
      <c r="B11" s="4" t="s">
        <v>8</v>
      </c>
      <c r="C11" s="4">
        <v>32</v>
      </c>
      <c r="D11" s="4">
        <v>34</v>
      </c>
      <c r="E11" s="4">
        <v>34</v>
      </c>
      <c r="F11" s="4">
        <v>40</v>
      </c>
      <c r="G11" s="4">
        <v>26</v>
      </c>
      <c r="H11" s="4">
        <v>23</v>
      </c>
      <c r="I11" s="2">
        <v>29</v>
      </c>
      <c r="J11" s="2">
        <v>36</v>
      </c>
      <c r="K11" s="2">
        <v>28</v>
      </c>
      <c r="L11" s="2">
        <v>25</v>
      </c>
      <c r="M11" s="2">
        <v>28</v>
      </c>
      <c r="N11" s="2">
        <v>35</v>
      </c>
      <c r="O11">
        <f t="shared" si="0"/>
        <v>370</v>
      </c>
    </row>
    <row r="12" spans="1:16" ht="20.25">
      <c r="A12" s="1">
        <v>10</v>
      </c>
      <c r="B12" s="4" t="s">
        <v>9</v>
      </c>
      <c r="C12" s="4">
        <v>4</v>
      </c>
      <c r="D12" s="4">
        <v>4</v>
      </c>
      <c r="E12" s="4">
        <v>4</v>
      </c>
      <c r="F12" s="4">
        <v>2</v>
      </c>
      <c r="G12" s="4">
        <v>4</v>
      </c>
      <c r="H12" s="4">
        <v>4</v>
      </c>
      <c r="I12" s="2">
        <v>10</v>
      </c>
      <c r="J12" s="2">
        <v>6</v>
      </c>
      <c r="K12" s="2">
        <v>5</v>
      </c>
      <c r="L12" s="2">
        <v>5</v>
      </c>
      <c r="M12" s="2">
        <v>9</v>
      </c>
      <c r="N12" s="2">
        <v>5</v>
      </c>
      <c r="O12">
        <f t="shared" si="0"/>
        <v>62</v>
      </c>
    </row>
    <row r="13" spans="1:16" ht="20.25">
      <c r="A13" s="1">
        <v>11</v>
      </c>
      <c r="B13" s="4" t="s">
        <v>10</v>
      </c>
      <c r="C13" s="4">
        <v>272</v>
      </c>
      <c r="D13" s="4">
        <v>235</v>
      </c>
      <c r="E13" s="4">
        <v>302</v>
      </c>
      <c r="F13" s="4">
        <v>284</v>
      </c>
      <c r="G13" s="4">
        <v>233</v>
      </c>
      <c r="H13" s="4">
        <v>238</v>
      </c>
      <c r="I13" s="2">
        <v>237</v>
      </c>
      <c r="J13" s="2">
        <v>236</v>
      </c>
      <c r="K13" s="2">
        <v>267</v>
      </c>
      <c r="L13" s="2">
        <v>246</v>
      </c>
      <c r="M13" s="2">
        <v>274</v>
      </c>
      <c r="N13" s="2">
        <v>268</v>
      </c>
      <c r="O13">
        <f>SUM(C13:N13)</f>
        <v>3092</v>
      </c>
    </row>
    <row r="14" spans="1:16" ht="20.25">
      <c r="A14" s="1">
        <v>12</v>
      </c>
      <c r="B14" s="4" t="s">
        <v>11</v>
      </c>
      <c r="C14" s="4">
        <v>601</v>
      </c>
      <c r="D14" s="4">
        <v>587</v>
      </c>
      <c r="E14" s="4">
        <v>761</v>
      </c>
      <c r="F14" s="4">
        <v>708</v>
      </c>
      <c r="G14" s="4">
        <v>484</v>
      </c>
      <c r="H14" s="4">
        <v>614</v>
      </c>
      <c r="I14" s="2">
        <v>503</v>
      </c>
      <c r="J14" s="2">
        <v>537</v>
      </c>
      <c r="K14" s="2">
        <v>613</v>
      </c>
      <c r="L14" s="2">
        <v>619</v>
      </c>
      <c r="M14" s="2">
        <v>611</v>
      </c>
      <c r="N14" s="2">
        <v>711</v>
      </c>
      <c r="O14">
        <f t="shared" si="0"/>
        <v>7349</v>
      </c>
    </row>
    <row r="15" spans="1:16" ht="20.25">
      <c r="A15" s="1">
        <v>13</v>
      </c>
      <c r="B15" s="4" t="s">
        <v>12</v>
      </c>
      <c r="C15" s="4">
        <v>1977</v>
      </c>
      <c r="D15" s="4">
        <v>1977</v>
      </c>
      <c r="E15" s="4">
        <v>1977</v>
      </c>
      <c r="F15" s="4">
        <v>1977</v>
      </c>
      <c r="G15" s="4">
        <v>1977</v>
      </c>
      <c r="H15" s="4">
        <v>1977</v>
      </c>
      <c r="I15" s="4">
        <v>1977</v>
      </c>
      <c r="J15" s="4">
        <v>1977</v>
      </c>
      <c r="K15" s="4">
        <v>1977</v>
      </c>
      <c r="L15" s="4">
        <f>3917+930</f>
        <v>4847</v>
      </c>
      <c r="M15" s="4">
        <v>3718</v>
      </c>
      <c r="N15" s="4"/>
      <c r="O15">
        <f t="shared" si="0"/>
        <v>26358</v>
      </c>
    </row>
    <row r="16" spans="1:16" ht="20.25">
      <c r="A16" s="1">
        <v>14</v>
      </c>
      <c r="B16" s="4" t="s">
        <v>13</v>
      </c>
      <c r="C16" s="4">
        <v>96.38</v>
      </c>
      <c r="D16" s="4">
        <v>89.54</v>
      </c>
      <c r="E16" s="4">
        <v>106.22</v>
      </c>
      <c r="F16" s="4">
        <v>95.91</v>
      </c>
      <c r="G16" s="4">
        <v>78.2</v>
      </c>
      <c r="H16" s="6">
        <v>86.68</v>
      </c>
      <c r="I16" s="4">
        <v>75.459999999999994</v>
      </c>
      <c r="J16" s="2">
        <v>78.87</v>
      </c>
      <c r="K16" s="2">
        <v>88.38</v>
      </c>
      <c r="L16" s="2">
        <v>109.38</v>
      </c>
      <c r="M16" s="2">
        <v>103.37</v>
      </c>
      <c r="N16" s="2">
        <v>103.1</v>
      </c>
      <c r="O16">
        <f t="shared" si="0"/>
        <v>1111.49</v>
      </c>
      <c r="P16">
        <f>O16/O9</f>
        <v>0.44709975864843121</v>
      </c>
    </row>
    <row r="17" spans="1:16" ht="20.25">
      <c r="A17" s="1">
        <v>15</v>
      </c>
      <c r="B17" s="4" t="s">
        <v>14</v>
      </c>
      <c r="C17" s="4">
        <v>1.36</v>
      </c>
      <c r="D17" s="4">
        <v>2.1800000000000002</v>
      </c>
      <c r="E17" s="4" t="s">
        <v>35</v>
      </c>
      <c r="F17" s="4">
        <v>1.68</v>
      </c>
      <c r="G17" s="4">
        <v>2.9</v>
      </c>
      <c r="H17" s="4">
        <v>1.94</v>
      </c>
      <c r="I17" s="2">
        <v>3.45</v>
      </c>
      <c r="J17" s="2">
        <v>1.35</v>
      </c>
      <c r="K17" s="2">
        <v>3.48</v>
      </c>
      <c r="L17" s="2">
        <v>1.66</v>
      </c>
      <c r="M17" s="2">
        <v>4.46</v>
      </c>
      <c r="N17" s="2">
        <v>7.8</v>
      </c>
      <c r="O17">
        <f t="shared" si="0"/>
        <v>32.26</v>
      </c>
      <c r="P17">
        <f>O17/O10</f>
        <v>0.3584444444444444</v>
      </c>
    </row>
    <row r="18" spans="1:16" ht="20.25">
      <c r="A18" s="1">
        <v>16</v>
      </c>
      <c r="B18" s="4" t="s">
        <v>15</v>
      </c>
      <c r="C18" s="4">
        <v>12.29</v>
      </c>
      <c r="D18" s="4">
        <v>19.37</v>
      </c>
      <c r="E18" s="4">
        <v>17.079999999999998</v>
      </c>
      <c r="F18" s="4">
        <v>20.260000000000002</v>
      </c>
      <c r="G18" s="4">
        <v>11.33</v>
      </c>
      <c r="H18" s="4">
        <v>12.2</v>
      </c>
      <c r="I18" s="2">
        <v>21.4</v>
      </c>
      <c r="J18" s="2">
        <v>16.45</v>
      </c>
      <c r="K18" s="2">
        <v>13.01</v>
      </c>
      <c r="L18" s="2">
        <v>14.99</v>
      </c>
      <c r="M18" s="2">
        <v>13.76</v>
      </c>
      <c r="N18" s="2">
        <v>29.1</v>
      </c>
      <c r="O18">
        <f t="shared" si="0"/>
        <v>201.23999999999998</v>
      </c>
      <c r="P18">
        <f>O18/O11</f>
        <v>0.5438918918918918</v>
      </c>
    </row>
    <row r="19" spans="1:16" ht="20.25">
      <c r="A19" s="1">
        <v>17</v>
      </c>
      <c r="B19" s="4" t="s">
        <v>16</v>
      </c>
      <c r="C19" s="4">
        <v>1.2</v>
      </c>
      <c r="D19" s="4" t="s">
        <v>34</v>
      </c>
      <c r="E19" s="4">
        <v>1.1200000000000001</v>
      </c>
      <c r="F19" s="4" t="s">
        <v>36</v>
      </c>
      <c r="G19" s="4">
        <v>4.16</v>
      </c>
      <c r="H19" s="2">
        <v>4.16</v>
      </c>
      <c r="I19" s="2">
        <v>3.44</v>
      </c>
      <c r="J19" s="2">
        <v>2.0099999999999998</v>
      </c>
      <c r="K19" s="2">
        <v>1.7</v>
      </c>
      <c r="L19" s="2">
        <v>1.7</v>
      </c>
      <c r="M19" s="10">
        <v>4.0999999999999996</v>
      </c>
      <c r="N19" s="2">
        <v>2.6</v>
      </c>
      <c r="O19">
        <f t="shared" si="0"/>
        <v>26.189999999999998</v>
      </c>
      <c r="P19">
        <f>O19/O12</f>
        <v>0.42241935483870963</v>
      </c>
    </row>
    <row r="20" spans="1:16" ht="20.25">
      <c r="A20" s="1">
        <v>18</v>
      </c>
      <c r="B20" s="4" t="s">
        <v>17</v>
      </c>
      <c r="C20" s="4">
        <v>113.43</v>
      </c>
      <c r="D20" s="4">
        <v>114.98</v>
      </c>
      <c r="E20" s="4">
        <v>131.56</v>
      </c>
      <c r="F20" s="4">
        <v>123.01</v>
      </c>
      <c r="G20" s="4">
        <v>96.6</v>
      </c>
      <c r="H20" s="4">
        <v>103.12</v>
      </c>
      <c r="I20" s="2">
        <v>102.47</v>
      </c>
      <c r="J20" s="2">
        <v>101.71</v>
      </c>
      <c r="K20" s="2">
        <v>110.15</v>
      </c>
      <c r="L20" s="2">
        <v>132.32</v>
      </c>
      <c r="M20" s="2">
        <v>126.78</v>
      </c>
      <c r="N20" s="2">
        <v>144.27000000000001</v>
      </c>
      <c r="O20">
        <f>SUM(C20:N20)</f>
        <v>1400.4</v>
      </c>
      <c r="P20">
        <f>O20/O13</f>
        <v>0.45291073738680471</v>
      </c>
    </row>
    <row r="21" spans="1:16">
      <c r="O21" s="11">
        <f>O20/O13</f>
        <v>0.45291073738680471</v>
      </c>
    </row>
  </sheetData>
  <mergeCells count="1">
    <mergeCell ref="B1:N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24" sqref="O24"/>
    </sheetView>
  </sheetViews>
  <sheetFormatPr defaultRowHeight="15"/>
  <cols>
    <col min="1" max="1" width="4.42578125" customWidth="1"/>
    <col min="2" max="2" width="34.28515625" customWidth="1"/>
    <col min="3" max="3" width="8.140625" customWidth="1"/>
    <col min="4" max="5" width="6.28515625" bestFit="1" customWidth="1"/>
    <col min="6" max="6" width="6.7109375" customWidth="1"/>
    <col min="7" max="7" width="6.28515625" bestFit="1" customWidth="1"/>
    <col min="8" max="8" width="7.28515625" bestFit="1" customWidth="1"/>
    <col min="9" max="9" width="6" customWidth="1"/>
    <col min="10" max="10" width="6.42578125" customWidth="1"/>
    <col min="11" max="11" width="7.140625" customWidth="1"/>
    <col min="12" max="13" width="6.85546875" customWidth="1"/>
    <col min="14" max="14" width="8" customWidth="1"/>
    <col min="15" max="15" width="8.28515625" customWidth="1"/>
  </cols>
  <sheetData>
    <row r="1" spans="1:15">
      <c r="A1" s="12"/>
      <c r="B1" s="43" t="s">
        <v>38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2"/>
    </row>
    <row r="2" spans="1:15" ht="21">
      <c r="A2" s="14"/>
      <c r="B2" s="14"/>
      <c r="C2" s="15" t="s">
        <v>18</v>
      </c>
      <c r="D2" s="15" t="s">
        <v>19</v>
      </c>
      <c r="E2" s="15" t="s">
        <v>20</v>
      </c>
      <c r="F2" s="15" t="s">
        <v>21</v>
      </c>
      <c r="G2" s="15" t="s">
        <v>22</v>
      </c>
      <c r="H2" s="15" t="s">
        <v>23</v>
      </c>
      <c r="I2" s="15" t="s">
        <v>24</v>
      </c>
      <c r="J2" s="15" t="s">
        <v>25</v>
      </c>
      <c r="K2" s="15" t="s">
        <v>26</v>
      </c>
      <c r="L2" s="15" t="s">
        <v>27</v>
      </c>
      <c r="M2" s="15" t="s">
        <v>28</v>
      </c>
      <c r="N2" s="15" t="s">
        <v>29</v>
      </c>
      <c r="O2" s="19" t="s">
        <v>32</v>
      </c>
    </row>
    <row r="3" spans="1:15" ht="21">
      <c r="A3" s="15">
        <v>1</v>
      </c>
      <c r="B3" s="14" t="s">
        <v>0</v>
      </c>
      <c r="C3" s="14">
        <v>4706</v>
      </c>
      <c r="D3" s="14">
        <v>5270</v>
      </c>
      <c r="E3" s="14">
        <v>5434</v>
      </c>
      <c r="F3" s="14">
        <v>5756</v>
      </c>
      <c r="G3" s="14">
        <v>4734</v>
      </c>
      <c r="H3" s="14">
        <v>5213</v>
      </c>
      <c r="I3" s="14">
        <v>4023</v>
      </c>
      <c r="J3" s="14">
        <v>4572</v>
      </c>
      <c r="K3" s="14">
        <v>3178</v>
      </c>
      <c r="L3" s="14">
        <v>6191</v>
      </c>
      <c r="M3" s="14">
        <v>5272</v>
      </c>
      <c r="N3" s="14">
        <v>5003</v>
      </c>
      <c r="O3" s="14">
        <f>SUM(C3:N3)</f>
        <v>59352</v>
      </c>
    </row>
    <row r="4" spans="1:15" ht="21">
      <c r="A4" s="15">
        <v>2</v>
      </c>
      <c r="B4" s="14" t="s">
        <v>1</v>
      </c>
      <c r="C4" s="14">
        <v>427</v>
      </c>
      <c r="D4" s="14">
        <v>432</v>
      </c>
      <c r="E4" s="14">
        <v>462</v>
      </c>
      <c r="F4" s="14">
        <v>405</v>
      </c>
      <c r="G4" s="14">
        <v>384</v>
      </c>
      <c r="H4" s="14">
        <v>513</v>
      </c>
      <c r="I4" s="14">
        <v>392</v>
      </c>
      <c r="J4" s="14">
        <v>408</v>
      </c>
      <c r="K4" s="14">
        <v>84</v>
      </c>
      <c r="L4" s="14">
        <v>396</v>
      </c>
      <c r="M4" s="14">
        <v>437</v>
      </c>
      <c r="N4" s="14">
        <v>444</v>
      </c>
      <c r="O4" s="14">
        <f>SUM(C4:N4)</f>
        <v>4784</v>
      </c>
    </row>
    <row r="5" spans="1:15" ht="21">
      <c r="A5" s="15">
        <v>3</v>
      </c>
      <c r="B5" s="14" t="s">
        <v>2</v>
      </c>
      <c r="C5" s="18">
        <v>1274</v>
      </c>
      <c r="D5" s="18">
        <v>1479</v>
      </c>
      <c r="E5" s="18">
        <v>1399</v>
      </c>
      <c r="F5" s="18">
        <v>1433</v>
      </c>
      <c r="G5" s="18">
        <v>1326</v>
      </c>
      <c r="H5" s="18">
        <v>1550</v>
      </c>
      <c r="I5" s="18">
        <v>1259</v>
      </c>
      <c r="J5" s="18">
        <v>1474</v>
      </c>
      <c r="K5" s="14">
        <v>218</v>
      </c>
      <c r="L5" s="14">
        <v>1118</v>
      </c>
      <c r="M5" s="14">
        <v>1289</v>
      </c>
      <c r="N5" s="14">
        <v>1164</v>
      </c>
      <c r="O5" s="14">
        <f t="shared" ref="O5:O19" si="0">SUM(C5:N5)</f>
        <v>14983</v>
      </c>
    </row>
    <row r="6" spans="1:15" ht="21">
      <c r="A6" s="15">
        <v>4</v>
      </c>
      <c r="B6" s="14" t="s">
        <v>3</v>
      </c>
      <c r="C6" s="14">
        <v>169</v>
      </c>
      <c r="D6" s="14">
        <v>149</v>
      </c>
      <c r="E6" s="14">
        <v>136</v>
      </c>
      <c r="F6" s="14">
        <v>226</v>
      </c>
      <c r="G6" s="14">
        <v>186</v>
      </c>
      <c r="H6" s="14">
        <v>127</v>
      </c>
      <c r="I6" s="14">
        <v>103</v>
      </c>
      <c r="J6" s="14">
        <v>103</v>
      </c>
      <c r="K6" s="14">
        <v>160</v>
      </c>
      <c r="L6" s="14">
        <v>117</v>
      </c>
      <c r="M6" s="14">
        <v>94</v>
      </c>
      <c r="N6" s="14">
        <v>143</v>
      </c>
      <c r="O6" s="14">
        <f t="shared" si="0"/>
        <v>1713</v>
      </c>
    </row>
    <row r="7" spans="1:15" ht="21">
      <c r="A7" s="15">
        <v>5</v>
      </c>
      <c r="B7" s="14" t="s">
        <v>4</v>
      </c>
      <c r="C7" s="14">
        <v>6854</v>
      </c>
      <c r="D7" s="14">
        <v>7550</v>
      </c>
      <c r="E7" s="14">
        <v>7671</v>
      </c>
      <c r="F7" s="14">
        <v>8036</v>
      </c>
      <c r="G7" s="14">
        <v>6748</v>
      </c>
      <c r="H7" s="14">
        <v>7685</v>
      </c>
      <c r="I7" s="14">
        <v>6063</v>
      </c>
      <c r="J7" s="14">
        <v>6843</v>
      </c>
      <c r="K7" s="14">
        <v>4573</v>
      </c>
      <c r="L7" s="14">
        <v>7728</v>
      </c>
      <c r="M7" s="14">
        <v>7484</v>
      </c>
      <c r="N7" s="14">
        <v>7047</v>
      </c>
      <c r="O7" s="14">
        <f t="shared" si="0"/>
        <v>84282</v>
      </c>
    </row>
    <row r="8" spans="1:15" ht="21">
      <c r="A8" s="15">
        <v>6</v>
      </c>
      <c r="B8" s="14" t="s">
        <v>5</v>
      </c>
      <c r="C8" s="14">
        <v>1136</v>
      </c>
      <c r="D8" s="14">
        <v>1119</v>
      </c>
      <c r="E8" s="14">
        <v>1070</v>
      </c>
      <c r="F8" s="14">
        <v>4088</v>
      </c>
      <c r="G8" s="14">
        <v>2199</v>
      </c>
      <c r="H8" s="14">
        <v>2052</v>
      </c>
      <c r="I8" s="14">
        <v>1534</v>
      </c>
      <c r="J8" s="14">
        <v>1595</v>
      </c>
      <c r="K8" s="14"/>
      <c r="L8" s="14"/>
      <c r="M8" s="14"/>
      <c r="N8" s="14"/>
      <c r="O8" s="14">
        <f t="shared" si="0"/>
        <v>14793</v>
      </c>
    </row>
    <row r="9" spans="1:15" ht="21">
      <c r="A9" s="15">
        <v>7</v>
      </c>
      <c r="B9" s="14" t="s">
        <v>6</v>
      </c>
      <c r="C9" s="14">
        <v>209</v>
      </c>
      <c r="D9" s="14">
        <v>212</v>
      </c>
      <c r="E9" s="14">
        <v>221</v>
      </c>
      <c r="F9" s="14">
        <v>238</v>
      </c>
      <c r="G9" s="14">
        <v>203</v>
      </c>
      <c r="H9" s="14">
        <v>216</v>
      </c>
      <c r="I9" s="14">
        <v>181</v>
      </c>
      <c r="J9" s="14">
        <v>203</v>
      </c>
      <c r="K9" s="14">
        <v>203</v>
      </c>
      <c r="L9" s="14">
        <v>209</v>
      </c>
      <c r="M9" s="14">
        <v>198</v>
      </c>
      <c r="N9" s="14">
        <v>242</v>
      </c>
      <c r="O9" s="14">
        <f t="shared" si="0"/>
        <v>2535</v>
      </c>
    </row>
    <row r="10" spans="1:15" ht="21">
      <c r="A10" s="15">
        <v>8</v>
      </c>
      <c r="B10" s="14" t="s">
        <v>7</v>
      </c>
      <c r="C10" s="14">
        <v>10</v>
      </c>
      <c r="D10" s="14">
        <v>9</v>
      </c>
      <c r="E10" s="14">
        <v>8</v>
      </c>
      <c r="F10" s="14">
        <v>14</v>
      </c>
      <c r="G10" s="14">
        <v>9</v>
      </c>
      <c r="H10" s="14">
        <v>3</v>
      </c>
      <c r="I10" s="14">
        <v>4</v>
      </c>
      <c r="J10" s="14">
        <v>9</v>
      </c>
      <c r="K10" s="14">
        <v>9</v>
      </c>
      <c r="L10" s="14">
        <v>14</v>
      </c>
      <c r="M10" s="14">
        <v>9</v>
      </c>
      <c r="N10" s="14">
        <v>3</v>
      </c>
      <c r="O10" s="14">
        <f t="shared" si="0"/>
        <v>101</v>
      </c>
    </row>
    <row r="11" spans="1:15" ht="21">
      <c r="A11" s="15">
        <v>9</v>
      </c>
      <c r="B11" s="14" t="s">
        <v>8</v>
      </c>
      <c r="C11" s="14">
        <v>29</v>
      </c>
      <c r="D11" s="14">
        <v>39</v>
      </c>
      <c r="E11" s="14">
        <v>54</v>
      </c>
      <c r="F11" s="14">
        <v>51</v>
      </c>
      <c r="G11" s="14">
        <v>43</v>
      </c>
      <c r="H11" s="14">
        <v>51</v>
      </c>
      <c r="I11" s="14">
        <v>26</v>
      </c>
      <c r="J11" s="14">
        <v>32</v>
      </c>
      <c r="K11" s="14">
        <v>29</v>
      </c>
      <c r="L11" s="14">
        <v>26</v>
      </c>
      <c r="M11" s="14">
        <v>35</v>
      </c>
      <c r="N11" s="14">
        <v>31</v>
      </c>
      <c r="O11" s="14">
        <f t="shared" si="0"/>
        <v>446</v>
      </c>
    </row>
    <row r="12" spans="1:15" ht="21">
      <c r="A12" s="15">
        <v>10</v>
      </c>
      <c r="B12" s="14" t="s">
        <v>9</v>
      </c>
      <c r="C12" s="14">
        <v>9</v>
      </c>
      <c r="D12" s="14">
        <v>5</v>
      </c>
      <c r="E12" s="14">
        <v>6</v>
      </c>
      <c r="F12" s="14">
        <v>9</v>
      </c>
      <c r="G12" s="14">
        <v>11</v>
      </c>
      <c r="H12" s="14">
        <v>5</v>
      </c>
      <c r="I12" s="14">
        <v>6</v>
      </c>
      <c r="J12" s="14">
        <v>4</v>
      </c>
      <c r="K12" s="14">
        <v>5</v>
      </c>
      <c r="L12" s="14">
        <v>3</v>
      </c>
      <c r="M12" s="14">
        <v>5</v>
      </c>
      <c r="N12" s="14">
        <v>3</v>
      </c>
      <c r="O12" s="14">
        <f t="shared" si="0"/>
        <v>71</v>
      </c>
    </row>
    <row r="13" spans="1:15" ht="21">
      <c r="A13" s="15">
        <v>11</v>
      </c>
      <c r="B13" s="14" t="s">
        <v>10</v>
      </c>
      <c r="C13" s="14">
        <v>257</v>
      </c>
      <c r="D13" s="14">
        <v>265</v>
      </c>
      <c r="E13" s="14">
        <v>289</v>
      </c>
      <c r="F13" s="14">
        <v>312</v>
      </c>
      <c r="G13" s="14">
        <v>266</v>
      </c>
      <c r="H13" s="14">
        <v>275</v>
      </c>
      <c r="I13" s="14">
        <v>222</v>
      </c>
      <c r="J13" s="14">
        <v>266</v>
      </c>
      <c r="K13" s="14">
        <v>257</v>
      </c>
      <c r="L13" s="14">
        <v>266</v>
      </c>
      <c r="M13" s="14">
        <v>244</v>
      </c>
      <c r="N13" s="14">
        <v>285</v>
      </c>
      <c r="O13" s="14">
        <f>SUM(C13:N13)</f>
        <v>3204</v>
      </c>
    </row>
    <row r="14" spans="1:15" ht="21">
      <c r="A14" s="15">
        <v>12</v>
      </c>
      <c r="B14" s="14" t="s">
        <v>11</v>
      </c>
      <c r="C14" s="14">
        <v>659</v>
      </c>
      <c r="D14" s="14">
        <v>646</v>
      </c>
      <c r="E14" s="14">
        <v>674</v>
      </c>
      <c r="F14" s="14">
        <v>716</v>
      </c>
      <c r="G14" s="14">
        <v>619</v>
      </c>
      <c r="H14" s="14">
        <v>592</v>
      </c>
      <c r="I14" s="14">
        <v>545</v>
      </c>
      <c r="J14" s="14">
        <v>691</v>
      </c>
      <c r="K14" s="14">
        <v>545</v>
      </c>
      <c r="L14" s="14">
        <v>619</v>
      </c>
      <c r="M14" s="14">
        <v>637</v>
      </c>
      <c r="N14" s="14">
        <v>762</v>
      </c>
      <c r="O14" s="14">
        <f t="shared" si="0"/>
        <v>7705</v>
      </c>
    </row>
    <row r="15" spans="1:15" ht="21">
      <c r="A15" s="15">
        <v>13</v>
      </c>
      <c r="B15" s="14" t="s">
        <v>12</v>
      </c>
      <c r="C15" s="14">
        <f>3014+4543-1575</f>
        <v>5982</v>
      </c>
      <c r="D15" s="14"/>
      <c r="E15" s="27"/>
      <c r="F15" s="14">
        <f>3242+4653-1598</f>
        <v>6297</v>
      </c>
      <c r="G15" s="14"/>
      <c r="H15" s="27"/>
      <c r="I15" s="14">
        <f>4683+3242-1683</f>
        <v>6242</v>
      </c>
      <c r="J15" s="14"/>
      <c r="K15" s="27"/>
      <c r="L15" s="14"/>
      <c r="M15" s="14"/>
      <c r="N15" s="14"/>
      <c r="O15" s="14">
        <f>SUM(D15:N15)</f>
        <v>12539</v>
      </c>
    </row>
    <row r="16" spans="1:15" ht="21">
      <c r="A16" s="15">
        <v>14</v>
      </c>
      <c r="B16" s="14" t="s">
        <v>13</v>
      </c>
      <c r="C16" s="14">
        <v>103.26</v>
      </c>
      <c r="D16" s="21">
        <v>107.5</v>
      </c>
      <c r="E16" s="14">
        <v>92.6</v>
      </c>
      <c r="F16" s="14">
        <v>118.36</v>
      </c>
      <c r="G16" s="21">
        <v>110.5</v>
      </c>
      <c r="H16" s="23">
        <v>109.97</v>
      </c>
      <c r="I16" s="14">
        <v>89.53</v>
      </c>
      <c r="J16" s="14"/>
      <c r="K16" s="14"/>
      <c r="L16" s="14"/>
      <c r="M16" s="14">
        <v>92.54</v>
      </c>
      <c r="N16" s="14">
        <v>110.27</v>
      </c>
      <c r="O16" s="14">
        <f t="shared" si="0"/>
        <v>934.53</v>
      </c>
    </row>
    <row r="17" spans="1:15" ht="21">
      <c r="A17" s="15">
        <v>15</v>
      </c>
      <c r="B17" s="14" t="s">
        <v>14</v>
      </c>
      <c r="C17" s="14">
        <v>5.71</v>
      </c>
      <c r="D17" s="14">
        <v>4.28</v>
      </c>
      <c r="E17" s="21">
        <v>2.7</v>
      </c>
      <c r="F17" s="14">
        <v>4.05</v>
      </c>
      <c r="G17" s="14">
        <v>3.88</v>
      </c>
      <c r="H17" s="21">
        <v>0.97</v>
      </c>
      <c r="I17" s="14">
        <v>1.35</v>
      </c>
      <c r="J17" s="14"/>
      <c r="K17" s="14"/>
      <c r="L17" s="14"/>
      <c r="M17" s="14">
        <v>4.5999999999999996</v>
      </c>
      <c r="N17" s="14">
        <v>0.51</v>
      </c>
      <c r="O17" s="14">
        <f t="shared" si="0"/>
        <v>28.05</v>
      </c>
    </row>
    <row r="18" spans="1:15" ht="21">
      <c r="A18" s="15">
        <v>16</v>
      </c>
      <c r="B18" s="14" t="s">
        <v>15</v>
      </c>
      <c r="C18" s="14">
        <v>21.11</v>
      </c>
      <c r="D18" s="14">
        <v>18.829999999999998</v>
      </c>
      <c r="E18" s="21">
        <v>27.68</v>
      </c>
      <c r="F18" s="14">
        <v>32.119999999999997</v>
      </c>
      <c r="G18" s="14">
        <v>25.64</v>
      </c>
      <c r="H18" s="21">
        <v>26.56</v>
      </c>
      <c r="I18" s="14">
        <v>11.22</v>
      </c>
      <c r="J18" s="14"/>
      <c r="K18" s="14"/>
      <c r="L18" s="14"/>
      <c r="M18" s="14">
        <v>14.28</v>
      </c>
      <c r="N18" s="14">
        <v>19.36</v>
      </c>
      <c r="O18" s="14">
        <f t="shared" si="0"/>
        <v>196.8</v>
      </c>
    </row>
    <row r="19" spans="1:15" ht="21">
      <c r="A19" s="15">
        <v>17</v>
      </c>
      <c r="B19" s="14" t="s">
        <v>16</v>
      </c>
      <c r="C19" s="14">
        <v>3.2</v>
      </c>
      <c r="D19" s="14">
        <v>1.6</v>
      </c>
      <c r="E19" s="21">
        <v>2.56</v>
      </c>
      <c r="F19" s="14">
        <v>4.75</v>
      </c>
      <c r="G19" s="14">
        <v>2.54</v>
      </c>
      <c r="H19" s="21">
        <v>5.68</v>
      </c>
      <c r="I19" s="14">
        <v>5.22</v>
      </c>
      <c r="J19" s="14"/>
      <c r="K19" s="14"/>
      <c r="L19" s="14"/>
      <c r="M19" s="20">
        <v>2.95</v>
      </c>
      <c r="N19" s="14">
        <v>0.92</v>
      </c>
      <c r="O19" s="14">
        <f t="shared" si="0"/>
        <v>29.42</v>
      </c>
    </row>
    <row r="20" spans="1:15" ht="21">
      <c r="A20" s="15">
        <v>18</v>
      </c>
      <c r="B20" s="14" t="s">
        <v>17</v>
      </c>
      <c r="C20" s="14">
        <v>133.28</v>
      </c>
      <c r="D20" s="17">
        <v>132.21</v>
      </c>
      <c r="E20" s="21">
        <v>125.54</v>
      </c>
      <c r="F20" s="14">
        <v>159.28</v>
      </c>
      <c r="G20" s="14">
        <v>142.56</v>
      </c>
      <c r="H20" s="21">
        <v>143.18</v>
      </c>
      <c r="I20" s="14">
        <v>111.68</v>
      </c>
      <c r="J20" s="14">
        <v>133.28</v>
      </c>
      <c r="K20" s="14">
        <v>159.28</v>
      </c>
      <c r="L20" s="14">
        <v>159.28</v>
      </c>
      <c r="M20" s="14">
        <v>114.37</v>
      </c>
      <c r="N20" s="14">
        <v>131.06</v>
      </c>
      <c r="O20" s="14">
        <f>SUM(C20:N20)</f>
        <v>1645</v>
      </c>
    </row>
    <row r="21" spans="1:15" ht="21">
      <c r="A21" s="15">
        <v>19</v>
      </c>
      <c r="B21" s="14" t="s">
        <v>37</v>
      </c>
      <c r="C21" s="14">
        <f>C20/C13</f>
        <v>0.51859922178988327</v>
      </c>
      <c r="D21" s="14">
        <f t="shared" ref="D21:N21" si="1">D20/D13</f>
        <v>0.49890566037735851</v>
      </c>
      <c r="E21" s="14">
        <f t="shared" si="1"/>
        <v>0.43439446366782009</v>
      </c>
      <c r="F21" s="14">
        <f t="shared" si="1"/>
        <v>0.51051282051282054</v>
      </c>
      <c r="G21" s="14">
        <f t="shared" si="1"/>
        <v>0.53593984962406016</v>
      </c>
      <c r="H21" s="14">
        <f t="shared" si="1"/>
        <v>0.52065454545454548</v>
      </c>
      <c r="I21" s="14">
        <f t="shared" si="1"/>
        <v>0.50306306306306314</v>
      </c>
      <c r="J21" s="14">
        <f t="shared" si="1"/>
        <v>0.50105263157894742</v>
      </c>
      <c r="K21" s="14">
        <f t="shared" si="1"/>
        <v>0.61976653696498052</v>
      </c>
      <c r="L21" s="14">
        <f t="shared" si="1"/>
        <v>0.59879699248120299</v>
      </c>
      <c r="M21" s="14">
        <f t="shared" si="1"/>
        <v>0.46872950819672132</v>
      </c>
      <c r="N21" s="14">
        <f t="shared" si="1"/>
        <v>0.45985964912280702</v>
      </c>
      <c r="O21" s="14">
        <v>0.51339999999999997</v>
      </c>
    </row>
    <row r="22" spans="1:15" ht="21">
      <c r="A22" s="15">
        <v>20</v>
      </c>
      <c r="B22" s="20" t="s">
        <v>39</v>
      </c>
      <c r="C22" s="23">
        <f>(C14*100)/(30*30)</f>
        <v>73.222222222222229</v>
      </c>
      <c r="D22" s="23">
        <f t="shared" ref="D22:N22" si="2">(D14*100)/(30*30)</f>
        <v>71.777777777777771</v>
      </c>
      <c r="E22" s="23">
        <f t="shared" si="2"/>
        <v>74.888888888888886</v>
      </c>
      <c r="F22" s="23">
        <f t="shared" si="2"/>
        <v>79.555555555555557</v>
      </c>
      <c r="G22" s="23">
        <f t="shared" si="2"/>
        <v>68.777777777777771</v>
      </c>
      <c r="H22" s="23">
        <f t="shared" si="2"/>
        <v>65.777777777777771</v>
      </c>
      <c r="I22" s="23">
        <f t="shared" si="2"/>
        <v>60.555555555555557</v>
      </c>
      <c r="J22" s="23">
        <f t="shared" si="2"/>
        <v>76.777777777777771</v>
      </c>
      <c r="K22" s="23">
        <f t="shared" si="2"/>
        <v>60.555555555555557</v>
      </c>
      <c r="L22" s="23">
        <f t="shared" si="2"/>
        <v>68.777777777777771</v>
      </c>
      <c r="M22" s="23">
        <f t="shared" si="2"/>
        <v>70.777777777777771</v>
      </c>
      <c r="N22" s="23">
        <f t="shared" si="2"/>
        <v>84.666666666666671</v>
      </c>
      <c r="O22" s="29">
        <f>O20/O13</f>
        <v>0.51342072409488138</v>
      </c>
    </row>
    <row r="23" spans="1:15" ht="21">
      <c r="A23" s="15">
        <v>21</v>
      </c>
      <c r="B23" s="20" t="s">
        <v>40</v>
      </c>
      <c r="C23" s="21">
        <f>(C22*30)/100</f>
        <v>21.966666666666669</v>
      </c>
      <c r="D23" s="21">
        <f t="shared" ref="D23:O23" si="3">(D22*30)/100</f>
        <v>21.533333333333331</v>
      </c>
      <c r="E23" s="21">
        <f t="shared" si="3"/>
        <v>22.466666666666665</v>
      </c>
      <c r="F23" s="21">
        <f t="shared" si="3"/>
        <v>23.866666666666664</v>
      </c>
      <c r="G23" s="21">
        <f t="shared" si="3"/>
        <v>20.633333333333329</v>
      </c>
      <c r="H23" s="21">
        <f t="shared" si="3"/>
        <v>19.733333333333331</v>
      </c>
      <c r="I23" s="21">
        <f t="shared" si="3"/>
        <v>18.166666666666668</v>
      </c>
      <c r="J23" s="21">
        <f t="shared" si="3"/>
        <v>23.033333333333331</v>
      </c>
      <c r="K23" s="21">
        <f t="shared" si="3"/>
        <v>18.166666666666668</v>
      </c>
      <c r="L23" s="21">
        <f t="shared" si="3"/>
        <v>20.633333333333329</v>
      </c>
      <c r="M23" s="21">
        <f t="shared" si="3"/>
        <v>21.233333333333331</v>
      </c>
      <c r="N23" s="21">
        <f t="shared" si="3"/>
        <v>25.4</v>
      </c>
      <c r="O23" s="21">
        <f t="shared" si="3"/>
        <v>0.15402621722846441</v>
      </c>
    </row>
    <row r="25" spans="1:15" ht="21">
      <c r="B25" s="22" t="s">
        <v>43</v>
      </c>
    </row>
    <row r="26" spans="1:15">
      <c r="B26" t="s">
        <v>17</v>
      </c>
      <c r="C26">
        <f>C16+C17+C18+C19</f>
        <v>133.27999999999997</v>
      </c>
      <c r="D26">
        <f t="shared" ref="D26:N26" si="4">D16+D17+D18+D19</f>
        <v>132.21</v>
      </c>
      <c r="E26">
        <f t="shared" si="4"/>
        <v>125.53999999999999</v>
      </c>
      <c r="F26">
        <f t="shared" si="4"/>
        <v>159.28</v>
      </c>
      <c r="G26">
        <f t="shared" si="4"/>
        <v>142.55999999999997</v>
      </c>
      <c r="H26">
        <f t="shared" si="4"/>
        <v>143.18</v>
      </c>
      <c r="I26">
        <f t="shared" si="4"/>
        <v>107.32</v>
      </c>
      <c r="J26">
        <f t="shared" si="4"/>
        <v>0</v>
      </c>
      <c r="K26">
        <f t="shared" si="4"/>
        <v>0</v>
      </c>
      <c r="L26">
        <f t="shared" si="4"/>
        <v>0</v>
      </c>
      <c r="M26">
        <f t="shared" si="4"/>
        <v>114.37</v>
      </c>
      <c r="N26">
        <f t="shared" si="4"/>
        <v>131.05999999999997</v>
      </c>
    </row>
    <row r="27" spans="1:15">
      <c r="B27" t="s">
        <v>41</v>
      </c>
      <c r="C27">
        <f>C20-C26</f>
        <v>0</v>
      </c>
      <c r="D27">
        <f t="shared" ref="D27:N27" si="5">D20-D26</f>
        <v>0</v>
      </c>
      <c r="E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>
        <f t="shared" si="5"/>
        <v>4.3600000000000136</v>
      </c>
      <c r="J27">
        <f t="shared" si="5"/>
        <v>133.28</v>
      </c>
      <c r="K27">
        <f t="shared" si="5"/>
        <v>159.28</v>
      </c>
      <c r="L27">
        <f t="shared" si="5"/>
        <v>159.28</v>
      </c>
      <c r="M27">
        <f t="shared" si="5"/>
        <v>0</v>
      </c>
      <c r="N27">
        <f t="shared" si="5"/>
        <v>0</v>
      </c>
    </row>
    <row r="29" spans="1:15">
      <c r="B29" t="s">
        <v>42</v>
      </c>
      <c r="C29">
        <f>C9+C10+C11+C12</f>
        <v>257</v>
      </c>
      <c r="D29">
        <f t="shared" ref="D29:N29" si="6">D9+D10+D11+D12</f>
        <v>265</v>
      </c>
      <c r="E29">
        <f t="shared" si="6"/>
        <v>289</v>
      </c>
      <c r="F29">
        <f t="shared" si="6"/>
        <v>312</v>
      </c>
      <c r="G29">
        <f t="shared" si="6"/>
        <v>266</v>
      </c>
      <c r="H29">
        <f t="shared" si="6"/>
        <v>275</v>
      </c>
      <c r="I29">
        <f t="shared" si="6"/>
        <v>217</v>
      </c>
      <c r="J29">
        <f t="shared" si="6"/>
        <v>248</v>
      </c>
      <c r="K29">
        <f t="shared" si="6"/>
        <v>246</v>
      </c>
      <c r="L29">
        <f t="shared" si="6"/>
        <v>252</v>
      </c>
      <c r="M29">
        <f t="shared" si="6"/>
        <v>247</v>
      </c>
      <c r="N29">
        <f t="shared" si="6"/>
        <v>279</v>
      </c>
    </row>
    <row r="30" spans="1:15">
      <c r="C30">
        <f>C13-C29</f>
        <v>0</v>
      </c>
      <c r="D30">
        <f t="shared" ref="D30:N30" si="7">D13-D29</f>
        <v>0</v>
      </c>
      <c r="E30">
        <f t="shared" si="7"/>
        <v>0</v>
      </c>
      <c r="F30">
        <f t="shared" si="7"/>
        <v>0</v>
      </c>
      <c r="G30">
        <f t="shared" si="7"/>
        <v>0</v>
      </c>
      <c r="H30">
        <f t="shared" si="7"/>
        <v>0</v>
      </c>
      <c r="I30">
        <f t="shared" si="7"/>
        <v>5</v>
      </c>
      <c r="J30">
        <f t="shared" si="7"/>
        <v>18</v>
      </c>
      <c r="K30">
        <f t="shared" si="7"/>
        <v>11</v>
      </c>
      <c r="L30">
        <f t="shared" si="7"/>
        <v>14</v>
      </c>
      <c r="M30">
        <f t="shared" si="7"/>
        <v>-3</v>
      </c>
      <c r="N30">
        <f t="shared" si="7"/>
        <v>6</v>
      </c>
    </row>
    <row r="33" spans="2:15">
      <c r="C33" t="s">
        <v>18</v>
      </c>
      <c r="D33" t="s">
        <v>19</v>
      </c>
      <c r="E33" t="s">
        <v>20</v>
      </c>
      <c r="F33" t="s">
        <v>21</v>
      </c>
      <c r="G33" t="s">
        <v>22</v>
      </c>
      <c r="H33" t="s">
        <v>23</v>
      </c>
      <c r="I33" t="s">
        <v>24</v>
      </c>
      <c r="J33" t="s">
        <v>25</v>
      </c>
      <c r="K33" t="s">
        <v>26</v>
      </c>
      <c r="L33" t="s">
        <v>27</v>
      </c>
      <c r="M33" t="s">
        <v>28</v>
      </c>
      <c r="N33" t="s">
        <v>29</v>
      </c>
      <c r="O33" t="s">
        <v>32</v>
      </c>
    </row>
    <row r="34" spans="2:15">
      <c r="B34" t="str">
        <f>B20</f>
        <v>จำนวน SumAdjRW ทั้งหมด/เดือน</v>
      </c>
      <c r="C34">
        <f t="shared" ref="C34:N34" si="8">C20</f>
        <v>133.28</v>
      </c>
      <c r="D34">
        <f t="shared" si="8"/>
        <v>132.21</v>
      </c>
      <c r="E34">
        <f t="shared" si="8"/>
        <v>125.54</v>
      </c>
      <c r="F34">
        <f t="shared" si="8"/>
        <v>159.28</v>
      </c>
      <c r="G34">
        <f t="shared" si="8"/>
        <v>142.56</v>
      </c>
      <c r="H34">
        <f t="shared" si="8"/>
        <v>143.18</v>
      </c>
      <c r="I34">
        <f t="shared" si="8"/>
        <v>111.68</v>
      </c>
      <c r="J34">
        <f t="shared" si="8"/>
        <v>133.28</v>
      </c>
      <c r="K34">
        <f t="shared" si="8"/>
        <v>159.28</v>
      </c>
      <c r="L34">
        <f t="shared" si="8"/>
        <v>159.28</v>
      </c>
      <c r="M34">
        <f t="shared" si="8"/>
        <v>114.37</v>
      </c>
      <c r="N34">
        <f t="shared" si="8"/>
        <v>131.06</v>
      </c>
    </row>
    <row r="35" spans="2:15">
      <c r="B35" t="str">
        <f t="shared" ref="B35:N37" si="9">B21</f>
        <v>CMI</v>
      </c>
      <c r="C35">
        <f t="shared" si="9"/>
        <v>0.51859922178988327</v>
      </c>
      <c r="D35">
        <f t="shared" si="9"/>
        <v>0.49890566037735851</v>
      </c>
      <c r="E35">
        <f t="shared" si="9"/>
        <v>0.43439446366782009</v>
      </c>
      <c r="F35">
        <f t="shared" si="9"/>
        <v>0.51051282051282054</v>
      </c>
      <c r="G35">
        <f t="shared" si="9"/>
        <v>0.53593984962406016</v>
      </c>
      <c r="H35">
        <f t="shared" si="9"/>
        <v>0.52065454545454548</v>
      </c>
      <c r="I35">
        <f t="shared" si="9"/>
        <v>0.50306306306306314</v>
      </c>
      <c r="J35">
        <f t="shared" si="9"/>
        <v>0.50105263157894742</v>
      </c>
      <c r="K35">
        <f t="shared" si="9"/>
        <v>0.61976653696498052</v>
      </c>
      <c r="L35">
        <f t="shared" si="9"/>
        <v>0.59879699248120299</v>
      </c>
      <c r="M35">
        <f t="shared" si="9"/>
        <v>0.46872950819672132</v>
      </c>
      <c r="N35">
        <f t="shared" si="9"/>
        <v>0.45985964912280702</v>
      </c>
    </row>
    <row r="36" spans="2:15">
      <c r="B36" t="str">
        <f t="shared" si="9"/>
        <v>ครองเตียง</v>
      </c>
      <c r="C36">
        <f t="shared" si="9"/>
        <v>73.222222222222229</v>
      </c>
      <c r="D36">
        <f t="shared" si="9"/>
        <v>71.777777777777771</v>
      </c>
      <c r="E36">
        <f t="shared" si="9"/>
        <v>74.888888888888886</v>
      </c>
      <c r="F36">
        <f t="shared" si="9"/>
        <v>79.555555555555557</v>
      </c>
      <c r="G36">
        <f t="shared" si="9"/>
        <v>68.777777777777771</v>
      </c>
      <c r="H36">
        <f t="shared" si="9"/>
        <v>65.777777777777771</v>
      </c>
      <c r="I36">
        <f t="shared" si="9"/>
        <v>60.555555555555557</v>
      </c>
      <c r="J36">
        <f t="shared" si="9"/>
        <v>76.777777777777771</v>
      </c>
      <c r="K36">
        <f t="shared" si="9"/>
        <v>60.555555555555557</v>
      </c>
      <c r="L36">
        <f t="shared" si="9"/>
        <v>68.777777777777771</v>
      </c>
      <c r="M36">
        <f t="shared" si="9"/>
        <v>70.777777777777771</v>
      </c>
      <c r="N36">
        <f t="shared" si="9"/>
        <v>84.666666666666671</v>
      </c>
    </row>
    <row r="37" spans="2:15">
      <c r="B37" t="str">
        <f t="shared" si="9"/>
        <v>active bed</v>
      </c>
      <c r="C37">
        <f t="shared" si="9"/>
        <v>21.966666666666669</v>
      </c>
      <c r="D37">
        <f t="shared" si="9"/>
        <v>21.533333333333331</v>
      </c>
      <c r="E37">
        <f t="shared" si="9"/>
        <v>22.466666666666665</v>
      </c>
      <c r="F37">
        <f t="shared" si="9"/>
        <v>23.866666666666664</v>
      </c>
      <c r="G37">
        <f t="shared" si="9"/>
        <v>20.633333333333329</v>
      </c>
      <c r="H37">
        <f t="shared" si="9"/>
        <v>19.733333333333331</v>
      </c>
      <c r="I37">
        <f t="shared" si="9"/>
        <v>18.166666666666668</v>
      </c>
      <c r="J37">
        <f t="shared" si="9"/>
        <v>23.033333333333331</v>
      </c>
      <c r="K37">
        <f t="shared" si="9"/>
        <v>18.166666666666668</v>
      </c>
      <c r="L37">
        <f t="shared" si="9"/>
        <v>20.633333333333329</v>
      </c>
      <c r="M37">
        <f t="shared" si="9"/>
        <v>21.233333333333331</v>
      </c>
      <c r="N37">
        <f t="shared" si="9"/>
        <v>25.4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E7" sqref="E7"/>
    </sheetView>
  </sheetViews>
  <sheetFormatPr defaultRowHeight="21"/>
  <cols>
    <col min="1" max="1" width="4.42578125" customWidth="1"/>
    <col min="2" max="2" width="34.28515625" customWidth="1"/>
    <col min="3" max="3" width="8.140625" customWidth="1"/>
    <col min="4" max="5" width="8.28515625" bestFit="1" customWidth="1"/>
    <col min="6" max="6" width="8.85546875" customWidth="1"/>
    <col min="7" max="7" width="8.28515625" bestFit="1" customWidth="1"/>
    <col min="8" max="8" width="9.42578125" customWidth="1"/>
    <col min="9" max="9" width="7.5703125" customWidth="1"/>
    <col min="10" max="10" width="8.42578125" style="25" customWidth="1"/>
    <col min="11" max="11" width="9.42578125" customWidth="1"/>
    <col min="12" max="12" width="9.5703125" customWidth="1"/>
    <col min="13" max="13" width="9.28515625" customWidth="1"/>
    <col min="14" max="14" width="10.28515625" style="25" customWidth="1"/>
    <col min="15" max="15" width="9.42578125" style="25" customWidth="1"/>
  </cols>
  <sheetData>
    <row r="1" spans="1:15">
      <c r="A1" s="12"/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7"/>
    </row>
    <row r="2" spans="1:15">
      <c r="A2" s="13"/>
      <c r="B2" s="14"/>
      <c r="C2" s="15" t="s">
        <v>18</v>
      </c>
      <c r="D2" s="15" t="s">
        <v>19</v>
      </c>
      <c r="E2" s="15" t="s">
        <v>20</v>
      </c>
      <c r="F2" s="15" t="s">
        <v>21</v>
      </c>
      <c r="G2" s="15" t="s">
        <v>22</v>
      </c>
      <c r="H2" s="15" t="s">
        <v>23</v>
      </c>
      <c r="I2" s="15" t="s">
        <v>24</v>
      </c>
      <c r="J2" s="15" t="s">
        <v>25</v>
      </c>
      <c r="K2" s="15" t="s">
        <v>26</v>
      </c>
      <c r="L2" s="15" t="s">
        <v>27</v>
      </c>
      <c r="M2" s="15" t="s">
        <v>28</v>
      </c>
      <c r="N2" s="15" t="s">
        <v>29</v>
      </c>
      <c r="O2" s="19" t="s">
        <v>32</v>
      </c>
    </row>
    <row r="3" spans="1:15">
      <c r="A3" s="16">
        <v>1</v>
      </c>
      <c r="B3" s="14" t="s">
        <v>0</v>
      </c>
      <c r="C3" s="14">
        <v>5189</v>
      </c>
      <c r="D3" s="14">
        <v>5402</v>
      </c>
      <c r="E3" s="14">
        <v>5881</v>
      </c>
      <c r="F3" s="14">
        <v>6116</v>
      </c>
      <c r="G3" s="14">
        <v>5270</v>
      </c>
      <c r="H3" s="14">
        <v>5603</v>
      </c>
      <c r="I3" s="14">
        <v>4686</v>
      </c>
      <c r="J3" s="14">
        <v>5296</v>
      </c>
      <c r="K3" s="14">
        <v>5253</v>
      </c>
      <c r="L3" s="14">
        <v>5236</v>
      </c>
      <c r="M3" s="14">
        <v>5263</v>
      </c>
      <c r="N3" s="14">
        <v>5060</v>
      </c>
      <c r="O3" s="14">
        <f t="shared" ref="O3:O23" si="0">SUM(C3:N3)</f>
        <v>64255</v>
      </c>
    </row>
    <row r="4" spans="1:15">
      <c r="A4" s="16">
        <v>2</v>
      </c>
      <c r="B4" s="14" t="s">
        <v>1</v>
      </c>
      <c r="C4" s="14">
        <v>456</v>
      </c>
      <c r="D4" s="14">
        <v>488</v>
      </c>
      <c r="E4" s="14">
        <v>458</v>
      </c>
      <c r="F4" s="14">
        <v>527</v>
      </c>
      <c r="G4" s="14">
        <v>393</v>
      </c>
      <c r="H4" s="14">
        <v>543</v>
      </c>
      <c r="I4" s="14">
        <v>588</v>
      </c>
      <c r="J4" s="14">
        <v>527</v>
      </c>
      <c r="K4" s="14">
        <v>473</v>
      </c>
      <c r="L4" s="14">
        <v>450</v>
      </c>
      <c r="M4" s="14">
        <v>475</v>
      </c>
      <c r="N4" s="14">
        <v>425</v>
      </c>
      <c r="O4" s="14">
        <f t="shared" si="0"/>
        <v>5803</v>
      </c>
    </row>
    <row r="5" spans="1:15">
      <c r="A5" s="16">
        <v>3</v>
      </c>
      <c r="B5" s="14" t="s">
        <v>2</v>
      </c>
      <c r="C5" s="14">
        <v>1221</v>
      </c>
      <c r="D5" s="14">
        <v>1158</v>
      </c>
      <c r="E5" s="24">
        <v>1257</v>
      </c>
      <c r="F5" s="24">
        <v>1394</v>
      </c>
      <c r="G5" s="14">
        <v>1191</v>
      </c>
      <c r="H5" s="24">
        <v>1711</v>
      </c>
      <c r="I5" s="14">
        <v>1178</v>
      </c>
      <c r="J5" s="14">
        <v>1225</v>
      </c>
      <c r="K5" s="14">
        <v>1376</v>
      </c>
      <c r="L5" s="14">
        <v>1217</v>
      </c>
      <c r="M5" s="14">
        <v>1301</v>
      </c>
      <c r="N5" s="14">
        <v>1190</v>
      </c>
      <c r="O5" s="14">
        <f t="shared" si="0"/>
        <v>15419</v>
      </c>
    </row>
    <row r="6" spans="1:15">
      <c r="A6" s="16">
        <v>4</v>
      </c>
      <c r="B6" s="14" t="s">
        <v>3</v>
      </c>
      <c r="C6" s="14">
        <v>180</v>
      </c>
      <c r="D6" s="14">
        <v>176</v>
      </c>
      <c r="E6" s="14">
        <v>159</v>
      </c>
      <c r="F6" s="14">
        <v>185</v>
      </c>
      <c r="G6" s="14">
        <v>185</v>
      </c>
      <c r="H6" s="14">
        <v>156</v>
      </c>
      <c r="I6" s="14">
        <v>169</v>
      </c>
      <c r="J6" s="14">
        <v>134</v>
      </c>
      <c r="K6" s="14">
        <v>174</v>
      </c>
      <c r="L6" s="14">
        <v>174</v>
      </c>
      <c r="M6" s="13">
        <v>171</v>
      </c>
      <c r="N6" s="14">
        <v>171</v>
      </c>
      <c r="O6" s="14">
        <f t="shared" si="0"/>
        <v>2034</v>
      </c>
    </row>
    <row r="7" spans="1:15">
      <c r="A7" s="16">
        <v>5</v>
      </c>
      <c r="B7" s="14" t="s">
        <v>4</v>
      </c>
      <c r="C7" s="14">
        <v>7439</v>
      </c>
      <c r="D7" s="14">
        <v>7584</v>
      </c>
      <c r="E7" s="14">
        <v>8077</v>
      </c>
      <c r="F7" s="14">
        <v>8626</v>
      </c>
      <c r="G7" s="14">
        <v>7461</v>
      </c>
      <c r="H7" s="14">
        <v>8421</v>
      </c>
      <c r="I7" s="14">
        <v>6989</v>
      </c>
      <c r="J7" s="14">
        <v>7633</v>
      </c>
      <c r="K7" s="14">
        <v>7676</v>
      </c>
      <c r="L7" s="14">
        <v>7520</v>
      </c>
      <c r="M7" s="14">
        <v>7481</v>
      </c>
      <c r="N7" s="14">
        <v>7152</v>
      </c>
      <c r="O7" s="14">
        <f t="shared" si="0"/>
        <v>92059</v>
      </c>
    </row>
    <row r="8" spans="1:15">
      <c r="A8" s="16">
        <v>6</v>
      </c>
      <c r="B8" s="14" t="s">
        <v>5</v>
      </c>
      <c r="C8" s="14"/>
      <c r="D8" s="14"/>
      <c r="E8" s="14">
        <v>11171</v>
      </c>
      <c r="F8" s="14"/>
      <c r="G8" s="14"/>
      <c r="H8" s="14">
        <v>25730</v>
      </c>
      <c r="I8" s="14"/>
      <c r="J8" s="14"/>
      <c r="K8" s="14">
        <v>22520</v>
      </c>
      <c r="L8" s="13"/>
      <c r="M8" s="13"/>
      <c r="N8" s="14">
        <v>10741</v>
      </c>
      <c r="O8" s="14">
        <f t="shared" si="0"/>
        <v>70162</v>
      </c>
    </row>
    <row r="9" spans="1:15">
      <c r="A9" s="16">
        <v>7</v>
      </c>
      <c r="B9" s="14" t="s">
        <v>6</v>
      </c>
      <c r="C9" s="14">
        <v>225</v>
      </c>
      <c r="D9" s="14">
        <v>213</v>
      </c>
      <c r="E9" s="14">
        <v>228</v>
      </c>
      <c r="F9" s="14">
        <v>167</v>
      </c>
      <c r="G9" s="14">
        <v>200</v>
      </c>
      <c r="H9" s="14">
        <v>191</v>
      </c>
      <c r="I9" s="14">
        <v>146</v>
      </c>
      <c r="J9" s="14">
        <v>206</v>
      </c>
      <c r="K9" s="14">
        <v>235</v>
      </c>
      <c r="L9" s="14">
        <v>211</v>
      </c>
      <c r="M9" s="14">
        <v>167</v>
      </c>
      <c r="N9" s="14">
        <v>201</v>
      </c>
      <c r="O9" s="14">
        <f t="shared" si="0"/>
        <v>2390</v>
      </c>
    </row>
    <row r="10" spans="1:15">
      <c r="A10" s="16">
        <v>8</v>
      </c>
      <c r="B10" s="14" t="s">
        <v>7</v>
      </c>
      <c r="C10" s="14">
        <v>8</v>
      </c>
      <c r="D10" s="14">
        <v>14</v>
      </c>
      <c r="E10" s="14">
        <v>3</v>
      </c>
      <c r="F10" s="14">
        <v>11</v>
      </c>
      <c r="G10" s="14">
        <v>7</v>
      </c>
      <c r="H10" s="14">
        <v>11</v>
      </c>
      <c r="I10" s="14">
        <v>9</v>
      </c>
      <c r="J10" s="14">
        <v>14</v>
      </c>
      <c r="K10" s="14">
        <v>8</v>
      </c>
      <c r="L10" s="14">
        <v>5</v>
      </c>
      <c r="M10" s="14">
        <v>10</v>
      </c>
      <c r="N10" s="14">
        <v>4</v>
      </c>
      <c r="O10" s="14">
        <f t="shared" si="0"/>
        <v>104</v>
      </c>
    </row>
    <row r="11" spans="1:15">
      <c r="A11" s="16">
        <v>9</v>
      </c>
      <c r="B11" s="14" t="s">
        <v>8</v>
      </c>
      <c r="C11" s="14">
        <v>30</v>
      </c>
      <c r="D11" s="14">
        <v>30</v>
      </c>
      <c r="E11" s="14">
        <v>30</v>
      </c>
      <c r="F11" s="14">
        <v>24</v>
      </c>
      <c r="G11" s="14">
        <v>27</v>
      </c>
      <c r="H11" s="24">
        <v>35</v>
      </c>
      <c r="I11" s="14">
        <v>35</v>
      </c>
      <c r="J11" s="14">
        <v>38</v>
      </c>
      <c r="K11" s="14">
        <v>34</v>
      </c>
      <c r="L11" s="14">
        <v>20</v>
      </c>
      <c r="M11" s="14">
        <v>26</v>
      </c>
      <c r="N11" s="14">
        <v>17</v>
      </c>
      <c r="O11" s="14">
        <f t="shared" si="0"/>
        <v>346</v>
      </c>
    </row>
    <row r="12" spans="1:15">
      <c r="A12" s="16">
        <v>10</v>
      </c>
      <c r="B12" s="14" t="s">
        <v>9</v>
      </c>
      <c r="C12" s="14">
        <v>4</v>
      </c>
      <c r="D12" s="14">
        <v>7</v>
      </c>
      <c r="E12" s="14">
        <v>4</v>
      </c>
      <c r="F12" s="14">
        <v>5</v>
      </c>
      <c r="G12" s="14">
        <v>5</v>
      </c>
      <c r="H12" s="17">
        <v>3</v>
      </c>
      <c r="I12" s="14">
        <v>3</v>
      </c>
      <c r="J12" s="14">
        <v>2</v>
      </c>
      <c r="K12" s="14">
        <v>9</v>
      </c>
      <c r="L12" s="14">
        <v>9</v>
      </c>
      <c r="M12" s="14">
        <v>8</v>
      </c>
      <c r="N12" s="14">
        <v>8</v>
      </c>
      <c r="O12" s="14">
        <f t="shared" si="0"/>
        <v>67</v>
      </c>
    </row>
    <row r="13" spans="1:15">
      <c r="A13" s="16">
        <v>11</v>
      </c>
      <c r="B13" s="14" t="s">
        <v>10</v>
      </c>
      <c r="C13" s="14">
        <v>273</v>
      </c>
      <c r="D13" s="14">
        <v>273</v>
      </c>
      <c r="E13" s="14">
        <v>273</v>
      </c>
      <c r="F13" s="14">
        <v>212</v>
      </c>
      <c r="G13" s="14">
        <v>242</v>
      </c>
      <c r="H13" s="14">
        <v>223</v>
      </c>
      <c r="I13" s="14">
        <v>167</v>
      </c>
      <c r="J13" s="14">
        <v>243</v>
      </c>
      <c r="K13" s="14">
        <v>286</v>
      </c>
      <c r="L13" s="14">
        <v>231</v>
      </c>
      <c r="M13" s="14">
        <v>219</v>
      </c>
      <c r="N13" s="14">
        <v>236</v>
      </c>
      <c r="O13" s="14">
        <f t="shared" si="0"/>
        <v>2878</v>
      </c>
    </row>
    <row r="14" spans="1:15">
      <c r="A14" s="16">
        <v>12</v>
      </c>
      <c r="B14" s="14" t="s">
        <v>11</v>
      </c>
      <c r="C14" s="14">
        <v>694</v>
      </c>
      <c r="D14" s="14">
        <v>659</v>
      </c>
      <c r="E14" s="14">
        <v>714</v>
      </c>
      <c r="F14" s="14">
        <v>515</v>
      </c>
      <c r="G14" s="14">
        <v>684</v>
      </c>
      <c r="H14" s="14">
        <v>621</v>
      </c>
      <c r="I14" s="14">
        <v>509</v>
      </c>
      <c r="J14" s="14">
        <v>642</v>
      </c>
      <c r="K14" s="14">
        <v>606</v>
      </c>
      <c r="L14" s="14">
        <v>554</v>
      </c>
      <c r="M14" s="14">
        <v>486</v>
      </c>
      <c r="N14" s="14">
        <v>518</v>
      </c>
      <c r="O14" s="14">
        <f t="shared" si="0"/>
        <v>7202</v>
      </c>
    </row>
    <row r="15" spans="1:15">
      <c r="A15" s="16">
        <v>13</v>
      </c>
      <c r="B15" s="14" t="s">
        <v>12</v>
      </c>
      <c r="C15" s="14"/>
      <c r="D15" s="14"/>
      <c r="F15" s="14"/>
      <c r="G15" s="14"/>
      <c r="H15" s="17">
        <v>4361</v>
      </c>
      <c r="I15" s="14"/>
      <c r="J15" s="14"/>
      <c r="K15" s="27">
        <v>4667</v>
      </c>
      <c r="L15" s="14"/>
      <c r="M15" s="14"/>
      <c r="N15" s="14">
        <v>2865</v>
      </c>
      <c r="O15" s="14">
        <f t="shared" si="0"/>
        <v>11893</v>
      </c>
    </row>
    <row r="16" spans="1:15">
      <c r="A16" s="16">
        <v>14</v>
      </c>
      <c r="B16" s="14" t="s">
        <v>13</v>
      </c>
      <c r="C16" s="30">
        <v>106.79770000000001</v>
      </c>
      <c r="D16" s="30">
        <v>103.8413</v>
      </c>
      <c r="E16" s="30">
        <v>117.8738</v>
      </c>
      <c r="F16" s="30">
        <v>89.973500000000001</v>
      </c>
      <c r="G16" s="30">
        <v>97.738900000000001</v>
      </c>
      <c r="H16" s="31">
        <v>84.383399999999995</v>
      </c>
      <c r="I16" s="30">
        <v>63.585299999999997</v>
      </c>
      <c r="J16" s="30">
        <v>95.889499999999998</v>
      </c>
      <c r="K16" s="30">
        <v>95.453800000000001</v>
      </c>
      <c r="L16" s="30">
        <v>86.569400000000002</v>
      </c>
      <c r="M16" s="30">
        <v>72.806100000000001</v>
      </c>
      <c r="N16" s="30">
        <v>86.349800000000002</v>
      </c>
      <c r="O16" s="30">
        <f t="shared" si="0"/>
        <v>1101.2625</v>
      </c>
    </row>
    <row r="17" spans="1:15">
      <c r="A17" s="16">
        <v>15</v>
      </c>
      <c r="B17" s="14" t="s">
        <v>14</v>
      </c>
      <c r="C17" s="30">
        <v>5.3368000000000002</v>
      </c>
      <c r="D17" s="30">
        <v>5.4885000000000002</v>
      </c>
      <c r="E17" s="30">
        <v>1.0762</v>
      </c>
      <c r="F17" s="30">
        <v>9.3484999999999996</v>
      </c>
      <c r="G17" s="30">
        <v>2.5394000000000001</v>
      </c>
      <c r="H17" s="30">
        <v>3.5322</v>
      </c>
      <c r="I17" s="30">
        <v>4.5708000000000002</v>
      </c>
      <c r="J17" s="30">
        <v>4.4457000000000004</v>
      </c>
      <c r="K17" s="30">
        <v>3.1421000000000001</v>
      </c>
      <c r="L17" s="30">
        <v>2.2269999999999999</v>
      </c>
      <c r="M17" s="30">
        <v>3.4472</v>
      </c>
      <c r="N17" s="30">
        <v>1.7271000000000001</v>
      </c>
      <c r="O17" s="30">
        <f t="shared" si="0"/>
        <v>46.881500000000003</v>
      </c>
    </row>
    <row r="18" spans="1:15">
      <c r="A18" s="16">
        <v>16</v>
      </c>
      <c r="B18" s="14" t="s">
        <v>15</v>
      </c>
      <c r="C18" s="30">
        <v>11.349299999999999</v>
      </c>
      <c r="D18" s="30">
        <v>18.8766</v>
      </c>
      <c r="E18" s="30">
        <v>19.093800000000002</v>
      </c>
      <c r="F18" s="30">
        <v>15.323700000000001</v>
      </c>
      <c r="G18" s="30">
        <v>17.781600000000001</v>
      </c>
      <c r="H18" s="32">
        <v>21.497</v>
      </c>
      <c r="I18" s="30">
        <v>24.472300000000001</v>
      </c>
      <c r="J18" s="30">
        <v>22.285699999999999</v>
      </c>
      <c r="K18" s="30">
        <v>17.525300000000001</v>
      </c>
      <c r="L18" s="30">
        <v>16.180099999999999</v>
      </c>
      <c r="M18" s="30">
        <v>10.815300000000001</v>
      </c>
      <c r="N18" s="30">
        <v>9.0640000000000001</v>
      </c>
      <c r="O18" s="30">
        <f t="shared" si="0"/>
        <v>204.26469999999998</v>
      </c>
    </row>
    <row r="19" spans="1:15">
      <c r="A19" s="16">
        <v>17</v>
      </c>
      <c r="B19" s="14" t="s">
        <v>16</v>
      </c>
      <c r="C19" s="30">
        <v>2.1913999999999998</v>
      </c>
      <c r="D19" s="30">
        <v>2.7302</v>
      </c>
      <c r="E19" s="30">
        <v>21.888000000000002</v>
      </c>
      <c r="F19" s="30">
        <v>1.2669999999999999</v>
      </c>
      <c r="G19" s="30">
        <v>0.94979999999999998</v>
      </c>
      <c r="H19" s="30">
        <v>1.2362</v>
      </c>
      <c r="I19" s="30">
        <v>3.1698</v>
      </c>
      <c r="J19" s="30">
        <v>2.7189999999999999</v>
      </c>
      <c r="K19" s="30">
        <v>1.2637</v>
      </c>
      <c r="L19" s="30">
        <v>1.0418000000000001</v>
      </c>
      <c r="M19" s="33">
        <v>5.1608999999999998</v>
      </c>
      <c r="N19" s="30">
        <v>2.5895000000000001</v>
      </c>
      <c r="O19" s="30">
        <f t="shared" si="0"/>
        <v>46.207300000000004</v>
      </c>
    </row>
    <row r="20" spans="1:15">
      <c r="A20" s="16">
        <v>18</v>
      </c>
      <c r="B20" s="14" t="s">
        <v>17</v>
      </c>
      <c r="C20" s="30">
        <v>130.5728</v>
      </c>
      <c r="D20" s="34">
        <v>138.34960000000001</v>
      </c>
      <c r="E20" s="30">
        <v>142.05500000000001</v>
      </c>
      <c r="F20" s="30">
        <v>116.56319999999999</v>
      </c>
      <c r="G20" s="30">
        <v>127.6143</v>
      </c>
      <c r="H20" s="30">
        <v>114.5043</v>
      </c>
      <c r="I20" s="30">
        <v>99.095399999999998</v>
      </c>
      <c r="J20" s="30">
        <v>129.9922</v>
      </c>
      <c r="K20" s="30">
        <v>121.9348</v>
      </c>
      <c r="L20" s="30">
        <v>109.7901</v>
      </c>
      <c r="M20" s="30">
        <v>94.636099999999999</v>
      </c>
      <c r="N20" s="30">
        <v>102.7697</v>
      </c>
      <c r="O20" s="30">
        <f t="shared" si="0"/>
        <v>1427.8775000000001</v>
      </c>
    </row>
    <row r="21" spans="1:15">
      <c r="A21" s="16">
        <v>19</v>
      </c>
      <c r="B21" s="14" t="s">
        <v>37</v>
      </c>
      <c r="C21" s="30">
        <v>0.4783</v>
      </c>
      <c r="D21" s="30">
        <v>0.56879999999999997</v>
      </c>
      <c r="E21" s="30">
        <v>0.52229999999999999</v>
      </c>
      <c r="F21" s="30">
        <v>0.53469999999999995</v>
      </c>
      <c r="G21" s="30">
        <v>0.50839999999999996</v>
      </c>
      <c r="H21" s="30">
        <v>0.46360000000000001</v>
      </c>
      <c r="I21" s="30">
        <v>0.498</v>
      </c>
      <c r="J21" s="30">
        <v>0.48149999999999998</v>
      </c>
      <c r="K21" s="30">
        <v>0.41470000000000001</v>
      </c>
      <c r="L21" s="30">
        <v>0.434</v>
      </c>
      <c r="M21" s="30">
        <v>0.43209999999999998</v>
      </c>
      <c r="N21" s="30">
        <v>0.4355</v>
      </c>
      <c r="O21" s="30">
        <v>0.4</v>
      </c>
    </row>
    <row r="22" spans="1:15">
      <c r="A22" s="16">
        <v>20</v>
      </c>
      <c r="B22" s="20" t="s">
        <v>39</v>
      </c>
      <c r="C22" s="23">
        <v>90.33</v>
      </c>
      <c r="D22" s="23">
        <v>87.22</v>
      </c>
      <c r="E22" s="23">
        <v>75.78</v>
      </c>
      <c r="F22" s="23">
        <v>53.11</v>
      </c>
      <c r="G22" s="23">
        <v>68.099999999999994</v>
      </c>
      <c r="H22" s="23">
        <v>63.22</v>
      </c>
      <c r="I22" s="23">
        <v>49.11</v>
      </c>
      <c r="J22" s="23">
        <v>60.97</v>
      </c>
      <c r="K22" s="23">
        <v>64.56</v>
      </c>
      <c r="L22" s="23">
        <v>61.9</v>
      </c>
      <c r="M22" s="23">
        <v>51.34</v>
      </c>
      <c r="N22" s="23">
        <v>53.55</v>
      </c>
      <c r="O22" s="21">
        <f t="shared" si="0"/>
        <v>779.19</v>
      </c>
    </row>
    <row r="23" spans="1:15">
      <c r="A23" s="16">
        <v>21</v>
      </c>
      <c r="B23" s="20" t="s">
        <v>40</v>
      </c>
      <c r="C23" s="21">
        <v>27.1</v>
      </c>
      <c r="D23" s="21">
        <v>26.16</v>
      </c>
      <c r="E23" s="21">
        <v>28.16</v>
      </c>
      <c r="F23" s="21">
        <v>16.46</v>
      </c>
      <c r="G23" s="21">
        <v>19.93</v>
      </c>
      <c r="H23" s="21">
        <v>19.600000000000001</v>
      </c>
      <c r="I23" s="21">
        <v>15.03</v>
      </c>
      <c r="J23" s="21">
        <v>19.23</v>
      </c>
      <c r="K23" s="21">
        <v>19.8</v>
      </c>
      <c r="L23" s="21">
        <v>18.559999999999999</v>
      </c>
      <c r="M23" s="21">
        <v>15.4</v>
      </c>
      <c r="N23" s="21">
        <v>16.059999999999999</v>
      </c>
      <c r="O23" s="21">
        <f t="shared" si="0"/>
        <v>241.49</v>
      </c>
    </row>
    <row r="25" spans="1:15">
      <c r="B25" s="22" t="s">
        <v>43</v>
      </c>
    </row>
    <row r="26" spans="1:15">
      <c r="B26" t="s">
        <v>17</v>
      </c>
      <c r="C26">
        <f>C16+C17+C18+C19</f>
        <v>125.6752</v>
      </c>
      <c r="D26">
        <f t="shared" ref="D26:N26" si="1">D16+D17+D18+D19</f>
        <v>130.9366</v>
      </c>
      <c r="E26">
        <f t="shared" si="1"/>
        <v>159.93180000000001</v>
      </c>
      <c r="F26">
        <f t="shared" si="1"/>
        <v>115.9127</v>
      </c>
      <c r="G26">
        <f t="shared" si="1"/>
        <v>119.0097</v>
      </c>
      <c r="H26">
        <f t="shared" si="1"/>
        <v>110.64879999999999</v>
      </c>
      <c r="I26">
        <f t="shared" si="1"/>
        <v>95.798199999999994</v>
      </c>
      <c r="J26" s="26">
        <f t="shared" si="1"/>
        <v>125.3399</v>
      </c>
      <c r="K26">
        <f t="shared" si="1"/>
        <v>117.3849</v>
      </c>
      <c r="L26">
        <f t="shared" si="1"/>
        <v>106.0183</v>
      </c>
      <c r="M26">
        <f t="shared" si="1"/>
        <v>92.229500000000002</v>
      </c>
      <c r="N26" s="25">
        <f t="shared" si="1"/>
        <v>99.730399999999989</v>
      </c>
    </row>
    <row r="27" spans="1:15">
      <c r="B27" t="s">
        <v>41</v>
      </c>
      <c r="C27">
        <f>C20-C26</f>
        <v>4.8975999999999971</v>
      </c>
      <c r="D27">
        <f t="shared" ref="D27:N27" si="2">D20-D26</f>
        <v>7.4130000000000109</v>
      </c>
      <c r="E27">
        <f t="shared" si="2"/>
        <v>-17.876800000000003</v>
      </c>
      <c r="F27">
        <f t="shared" si="2"/>
        <v>0.65049999999999386</v>
      </c>
      <c r="G27">
        <f t="shared" si="2"/>
        <v>8.6046000000000049</v>
      </c>
      <c r="H27">
        <f t="shared" si="2"/>
        <v>3.8555000000000064</v>
      </c>
      <c r="I27">
        <f t="shared" si="2"/>
        <v>3.2972000000000037</v>
      </c>
      <c r="J27" s="26">
        <f t="shared" si="2"/>
        <v>4.6522999999999968</v>
      </c>
      <c r="K27">
        <f t="shared" si="2"/>
        <v>4.5498999999999938</v>
      </c>
      <c r="L27">
        <f t="shared" si="2"/>
        <v>3.7717999999999989</v>
      </c>
      <c r="M27">
        <f t="shared" si="2"/>
        <v>2.4065999999999974</v>
      </c>
      <c r="N27" s="25">
        <f t="shared" si="2"/>
        <v>3.0393000000000114</v>
      </c>
    </row>
    <row r="28" spans="1:15">
      <c r="J28" s="26"/>
    </row>
    <row r="29" spans="1:15">
      <c r="B29" t="s">
        <v>42</v>
      </c>
      <c r="C29">
        <f>C9+C10+C11+C12</f>
        <v>267</v>
      </c>
      <c r="D29">
        <f t="shared" ref="D29:N29" si="3">D9+D10+D11+D12</f>
        <v>264</v>
      </c>
      <c r="E29">
        <f t="shared" si="3"/>
        <v>265</v>
      </c>
      <c r="F29">
        <f t="shared" si="3"/>
        <v>207</v>
      </c>
      <c r="G29">
        <f t="shared" si="3"/>
        <v>239</v>
      </c>
      <c r="H29">
        <f>H9+H10+H11+H12</f>
        <v>240</v>
      </c>
      <c r="I29">
        <f t="shared" si="3"/>
        <v>193</v>
      </c>
      <c r="J29" s="26">
        <f t="shared" si="3"/>
        <v>260</v>
      </c>
      <c r="K29">
        <f t="shared" si="3"/>
        <v>286</v>
      </c>
      <c r="L29">
        <f t="shared" si="3"/>
        <v>245</v>
      </c>
      <c r="M29">
        <f t="shared" si="3"/>
        <v>211</v>
      </c>
      <c r="N29" s="25">
        <f t="shared" si="3"/>
        <v>230</v>
      </c>
    </row>
    <row r="30" spans="1:15">
      <c r="C30">
        <f>C13-C29</f>
        <v>6</v>
      </c>
      <c r="D30">
        <f t="shared" ref="D30:N30" si="4">D13-D29</f>
        <v>9</v>
      </c>
      <c r="E30">
        <f t="shared" si="4"/>
        <v>8</v>
      </c>
      <c r="F30">
        <f t="shared" si="4"/>
        <v>5</v>
      </c>
      <c r="G30">
        <f t="shared" si="4"/>
        <v>3</v>
      </c>
      <c r="H30">
        <f>H13-H29</f>
        <v>-17</v>
      </c>
      <c r="I30">
        <f t="shared" si="4"/>
        <v>-26</v>
      </c>
      <c r="J30" s="26">
        <f t="shared" si="4"/>
        <v>-17</v>
      </c>
      <c r="K30">
        <f t="shared" si="4"/>
        <v>0</v>
      </c>
      <c r="L30">
        <f t="shared" si="4"/>
        <v>-14</v>
      </c>
      <c r="M30">
        <f t="shared" si="4"/>
        <v>8</v>
      </c>
      <c r="N30" s="25">
        <f t="shared" si="4"/>
        <v>6</v>
      </c>
    </row>
    <row r="31" spans="1:15">
      <c r="J31" s="26"/>
    </row>
    <row r="32" spans="1:15">
      <c r="J32" s="26"/>
    </row>
    <row r="33" spans="2:15">
      <c r="C33" t="s">
        <v>18</v>
      </c>
      <c r="D33" t="s">
        <v>19</v>
      </c>
      <c r="E33" t="s">
        <v>20</v>
      </c>
      <c r="F33" t="s">
        <v>21</v>
      </c>
      <c r="G33" t="s">
        <v>22</v>
      </c>
      <c r="H33" t="s">
        <v>23</v>
      </c>
      <c r="I33" t="s">
        <v>24</v>
      </c>
      <c r="J33" s="26" t="s">
        <v>25</v>
      </c>
      <c r="K33" t="s">
        <v>26</v>
      </c>
      <c r="L33" t="s">
        <v>27</v>
      </c>
      <c r="M33" t="s">
        <v>28</v>
      </c>
      <c r="N33" s="25" t="s">
        <v>29</v>
      </c>
      <c r="O33" s="25" t="s">
        <v>32</v>
      </c>
    </row>
    <row r="34" spans="2:15">
      <c r="B34" t="str">
        <f>B20</f>
        <v>จำนวน SumAdjRW ทั้งหมด/เดือน</v>
      </c>
      <c r="C34">
        <f t="shared" ref="C34:N34" si="5">C20</f>
        <v>130.5728</v>
      </c>
      <c r="D34">
        <f t="shared" si="5"/>
        <v>138.34960000000001</v>
      </c>
      <c r="E34">
        <f t="shared" si="5"/>
        <v>142.05500000000001</v>
      </c>
      <c r="F34">
        <f t="shared" si="5"/>
        <v>116.56319999999999</v>
      </c>
      <c r="G34">
        <f t="shared" si="5"/>
        <v>127.6143</v>
      </c>
      <c r="H34">
        <f t="shared" si="5"/>
        <v>114.5043</v>
      </c>
      <c r="I34">
        <f t="shared" si="5"/>
        <v>99.095399999999998</v>
      </c>
      <c r="J34" s="26">
        <f t="shared" si="5"/>
        <v>129.9922</v>
      </c>
      <c r="K34">
        <f t="shared" si="5"/>
        <v>121.9348</v>
      </c>
      <c r="L34">
        <f t="shared" si="5"/>
        <v>109.7901</v>
      </c>
      <c r="M34">
        <f t="shared" si="5"/>
        <v>94.636099999999999</v>
      </c>
      <c r="N34" s="25">
        <f t="shared" si="5"/>
        <v>102.7697</v>
      </c>
    </row>
    <row r="35" spans="2:15">
      <c r="B35" t="str">
        <f t="shared" ref="B35:N37" si="6">B21</f>
        <v>CMI</v>
      </c>
      <c r="C35">
        <f t="shared" si="6"/>
        <v>0.4783</v>
      </c>
      <c r="D35">
        <f t="shared" si="6"/>
        <v>0.56879999999999997</v>
      </c>
      <c r="E35">
        <f t="shared" si="6"/>
        <v>0.52229999999999999</v>
      </c>
      <c r="F35">
        <f t="shared" si="6"/>
        <v>0.53469999999999995</v>
      </c>
      <c r="G35">
        <f t="shared" si="6"/>
        <v>0.50839999999999996</v>
      </c>
      <c r="H35">
        <f t="shared" si="6"/>
        <v>0.46360000000000001</v>
      </c>
      <c r="I35">
        <f t="shared" si="6"/>
        <v>0.498</v>
      </c>
      <c r="J35" s="26">
        <f t="shared" si="6"/>
        <v>0.48149999999999998</v>
      </c>
      <c r="K35">
        <f t="shared" si="6"/>
        <v>0.41470000000000001</v>
      </c>
      <c r="L35">
        <f t="shared" si="6"/>
        <v>0.434</v>
      </c>
      <c r="M35">
        <f t="shared" si="6"/>
        <v>0.43209999999999998</v>
      </c>
      <c r="N35" s="25">
        <f t="shared" si="6"/>
        <v>0.4355</v>
      </c>
    </row>
    <row r="36" spans="2:15">
      <c r="B36" t="str">
        <f t="shared" si="6"/>
        <v>ครองเตียง</v>
      </c>
      <c r="C36">
        <f t="shared" si="6"/>
        <v>90.33</v>
      </c>
      <c r="D36">
        <f t="shared" si="6"/>
        <v>87.22</v>
      </c>
      <c r="E36">
        <f t="shared" si="6"/>
        <v>75.78</v>
      </c>
      <c r="F36">
        <f t="shared" si="6"/>
        <v>53.11</v>
      </c>
      <c r="G36">
        <f t="shared" si="6"/>
        <v>68.099999999999994</v>
      </c>
      <c r="H36">
        <f t="shared" si="6"/>
        <v>63.22</v>
      </c>
      <c r="I36">
        <f t="shared" si="6"/>
        <v>49.11</v>
      </c>
      <c r="J36" s="26">
        <f t="shared" si="6"/>
        <v>60.97</v>
      </c>
      <c r="K36">
        <f t="shared" si="6"/>
        <v>64.56</v>
      </c>
      <c r="L36">
        <f t="shared" si="6"/>
        <v>61.9</v>
      </c>
      <c r="M36">
        <f t="shared" si="6"/>
        <v>51.34</v>
      </c>
      <c r="N36" s="25">
        <f t="shared" si="6"/>
        <v>53.55</v>
      </c>
    </row>
    <row r="37" spans="2:15">
      <c r="B37" t="str">
        <f t="shared" si="6"/>
        <v>active bed</v>
      </c>
      <c r="C37">
        <f t="shared" si="6"/>
        <v>27.1</v>
      </c>
      <c r="D37">
        <f t="shared" si="6"/>
        <v>26.16</v>
      </c>
      <c r="E37">
        <v>26.87</v>
      </c>
      <c r="F37">
        <v>27.92</v>
      </c>
      <c r="G37">
        <v>26.52</v>
      </c>
      <c r="H37">
        <v>26.95</v>
      </c>
      <c r="I37">
        <v>27.97</v>
      </c>
      <c r="J37" s="26">
        <f t="shared" si="6"/>
        <v>19.23</v>
      </c>
      <c r="K37">
        <f t="shared" si="6"/>
        <v>19.8</v>
      </c>
      <c r="L37">
        <f t="shared" si="6"/>
        <v>18.559999999999999</v>
      </c>
      <c r="M37">
        <f t="shared" si="6"/>
        <v>15.4</v>
      </c>
      <c r="N37" s="25">
        <f t="shared" si="6"/>
        <v>16.059999999999999</v>
      </c>
    </row>
  </sheetData>
  <mergeCells count="1">
    <mergeCell ref="B1:N1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L11" sqref="L11"/>
    </sheetView>
  </sheetViews>
  <sheetFormatPr defaultRowHeight="21"/>
  <cols>
    <col min="1" max="1" width="4.42578125" customWidth="1"/>
    <col min="2" max="2" width="35" customWidth="1"/>
    <col min="3" max="3" width="10.140625" customWidth="1"/>
    <col min="4" max="4" width="8.5703125" customWidth="1"/>
    <col min="5" max="5" width="8.85546875" customWidth="1"/>
    <col min="6" max="6" width="7.5703125" customWidth="1"/>
    <col min="7" max="7" width="8.5703125" customWidth="1"/>
    <col min="8" max="8" width="7.42578125" style="38" customWidth="1"/>
    <col min="9" max="9" width="7.7109375" customWidth="1"/>
    <col min="10" max="10" width="7.42578125" style="25" customWidth="1"/>
    <col min="11" max="11" width="8.5703125" style="26" customWidth="1"/>
    <col min="12" max="12" width="8.140625" customWidth="1"/>
    <col min="13" max="13" width="8.42578125" customWidth="1"/>
    <col min="14" max="14" width="8.5703125" style="25" customWidth="1"/>
    <col min="15" max="15" width="7.28515625" style="25" customWidth="1"/>
  </cols>
  <sheetData>
    <row r="1" spans="1:15" ht="23.25">
      <c r="A1" s="12"/>
      <c r="B1" s="44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7"/>
    </row>
    <row r="2" spans="1:15">
      <c r="A2" s="13"/>
      <c r="B2" s="14"/>
      <c r="C2" s="15" t="s">
        <v>18</v>
      </c>
      <c r="D2" s="15" t="s">
        <v>19</v>
      </c>
      <c r="E2" s="15" t="s">
        <v>20</v>
      </c>
      <c r="F2" s="15" t="s">
        <v>21</v>
      </c>
      <c r="G2" s="15" t="s">
        <v>22</v>
      </c>
      <c r="H2" s="15" t="s">
        <v>23</v>
      </c>
      <c r="I2" s="15" t="s">
        <v>24</v>
      </c>
      <c r="J2" s="15" t="s">
        <v>25</v>
      </c>
      <c r="K2" s="15" t="s">
        <v>26</v>
      </c>
      <c r="L2" s="15" t="s">
        <v>27</v>
      </c>
      <c r="M2" s="15" t="s">
        <v>28</v>
      </c>
      <c r="N2" s="15" t="s">
        <v>29</v>
      </c>
      <c r="O2" s="19" t="s">
        <v>32</v>
      </c>
    </row>
    <row r="3" spans="1:15">
      <c r="A3" s="16">
        <v>1</v>
      </c>
      <c r="B3" s="14" t="s">
        <v>0</v>
      </c>
      <c r="C3" s="14">
        <v>5111</v>
      </c>
      <c r="D3" s="14">
        <v>5058</v>
      </c>
      <c r="E3" s="14">
        <v>4629</v>
      </c>
      <c r="F3" s="14">
        <v>5181</v>
      </c>
      <c r="G3" s="14">
        <v>4894</v>
      </c>
      <c r="H3" s="14">
        <v>5010</v>
      </c>
      <c r="I3" s="14">
        <v>4320</v>
      </c>
      <c r="J3" s="14">
        <v>4523</v>
      </c>
      <c r="K3" s="14">
        <v>5147</v>
      </c>
      <c r="L3" s="14">
        <v>5529</v>
      </c>
      <c r="M3" s="14">
        <v>5606</v>
      </c>
      <c r="N3" s="14">
        <v>5397</v>
      </c>
      <c r="O3" s="14">
        <f t="shared" ref="O3:O8" si="0">SUM(C3:N3)</f>
        <v>60405</v>
      </c>
    </row>
    <row r="4" spans="1:15">
      <c r="A4" s="16">
        <v>2</v>
      </c>
      <c r="B4" s="14" t="s">
        <v>1</v>
      </c>
      <c r="C4" s="14">
        <v>466</v>
      </c>
      <c r="D4" s="14">
        <v>449</v>
      </c>
      <c r="E4" s="17">
        <v>423</v>
      </c>
      <c r="F4" s="14">
        <v>426</v>
      </c>
      <c r="G4" s="14">
        <v>426</v>
      </c>
      <c r="H4" s="14">
        <v>415</v>
      </c>
      <c r="I4" s="14">
        <v>385</v>
      </c>
      <c r="J4" s="14">
        <v>481</v>
      </c>
      <c r="K4" s="14">
        <v>401</v>
      </c>
      <c r="L4" s="14">
        <v>359</v>
      </c>
      <c r="M4" s="14">
        <v>389</v>
      </c>
      <c r="N4" s="14">
        <v>421</v>
      </c>
      <c r="O4" s="14">
        <f t="shared" si="0"/>
        <v>5041</v>
      </c>
    </row>
    <row r="5" spans="1:15">
      <c r="A5" s="16">
        <v>3</v>
      </c>
      <c r="B5" s="14" t="s">
        <v>2</v>
      </c>
      <c r="C5" s="14">
        <v>1264</v>
      </c>
      <c r="D5" s="14">
        <v>1050</v>
      </c>
      <c r="E5" s="14">
        <v>1086</v>
      </c>
      <c r="F5" s="14">
        <v>1195</v>
      </c>
      <c r="G5" s="14">
        <v>1032</v>
      </c>
      <c r="H5" s="14">
        <v>1343</v>
      </c>
      <c r="I5" s="14">
        <v>1057</v>
      </c>
      <c r="J5" s="14">
        <v>1134</v>
      </c>
      <c r="K5" s="14">
        <v>1291</v>
      </c>
      <c r="L5" s="14">
        <v>1176</v>
      </c>
      <c r="M5" s="14">
        <v>1311</v>
      </c>
      <c r="N5" s="14">
        <v>1135</v>
      </c>
      <c r="O5" s="14">
        <f t="shared" si="0"/>
        <v>14074</v>
      </c>
    </row>
    <row r="6" spans="1:15">
      <c r="A6" s="16">
        <v>4</v>
      </c>
      <c r="B6" s="14" t="s">
        <v>3</v>
      </c>
      <c r="C6" s="14">
        <v>162</v>
      </c>
      <c r="D6" s="14">
        <v>232</v>
      </c>
      <c r="E6" s="14">
        <v>183</v>
      </c>
      <c r="F6" s="14">
        <v>161</v>
      </c>
      <c r="G6" s="14">
        <v>177</v>
      </c>
      <c r="H6" s="14">
        <v>146</v>
      </c>
      <c r="I6" s="14">
        <v>129</v>
      </c>
      <c r="J6" s="14">
        <v>121</v>
      </c>
      <c r="K6" s="14">
        <v>160</v>
      </c>
      <c r="L6" s="14">
        <v>186</v>
      </c>
      <c r="M6" s="14">
        <v>188</v>
      </c>
      <c r="N6" s="14">
        <v>169</v>
      </c>
      <c r="O6" s="14">
        <f t="shared" si="0"/>
        <v>2014</v>
      </c>
    </row>
    <row r="7" spans="1:15">
      <c r="A7" s="16">
        <v>5</v>
      </c>
      <c r="B7" s="14" t="s">
        <v>4</v>
      </c>
      <c r="C7" s="14">
        <v>7311</v>
      </c>
      <c r="D7" s="14">
        <v>7108</v>
      </c>
      <c r="E7" s="14">
        <v>6581</v>
      </c>
      <c r="F7" s="14">
        <v>7318</v>
      </c>
      <c r="G7" s="14">
        <v>6826</v>
      </c>
      <c r="H7" s="14">
        <v>7206</v>
      </c>
      <c r="I7" s="14">
        <v>6282</v>
      </c>
      <c r="J7" s="14">
        <v>6783</v>
      </c>
      <c r="K7" s="14">
        <v>7314</v>
      </c>
      <c r="L7" s="14">
        <v>7517</v>
      </c>
      <c r="M7" s="14">
        <v>7862</v>
      </c>
      <c r="N7" s="14">
        <v>7431</v>
      </c>
      <c r="O7" s="14">
        <f t="shared" si="0"/>
        <v>85539</v>
      </c>
    </row>
    <row r="8" spans="1:15">
      <c r="A8" s="16">
        <v>6</v>
      </c>
      <c r="B8" s="14" t="s">
        <v>5</v>
      </c>
      <c r="E8" s="17">
        <v>10786</v>
      </c>
      <c r="F8" s="14"/>
      <c r="G8" s="14"/>
      <c r="H8" s="14">
        <v>10974</v>
      </c>
      <c r="I8" s="14"/>
      <c r="J8" s="14"/>
      <c r="K8" s="27">
        <v>10572</v>
      </c>
      <c r="L8" s="13"/>
      <c r="M8" s="13"/>
      <c r="N8" s="14">
        <v>11534</v>
      </c>
      <c r="O8" s="14">
        <f t="shared" si="0"/>
        <v>43866</v>
      </c>
    </row>
    <row r="9" spans="1:15">
      <c r="A9" s="16">
        <v>7</v>
      </c>
      <c r="B9" s="14" t="s">
        <v>6</v>
      </c>
      <c r="C9" s="14">
        <v>196</v>
      </c>
      <c r="D9" s="14">
        <v>215</v>
      </c>
      <c r="E9" s="14">
        <v>185</v>
      </c>
      <c r="F9" s="14">
        <v>177</v>
      </c>
      <c r="G9" s="14">
        <v>164</v>
      </c>
      <c r="H9" s="14">
        <v>176</v>
      </c>
      <c r="I9" s="14">
        <v>146</v>
      </c>
      <c r="J9" s="14">
        <v>145</v>
      </c>
      <c r="K9" s="14">
        <v>240</v>
      </c>
      <c r="L9" s="14">
        <v>269</v>
      </c>
      <c r="M9" s="14">
        <v>389</v>
      </c>
      <c r="N9" s="14">
        <v>294</v>
      </c>
      <c r="O9" s="14">
        <f t="shared" ref="O9:O14" si="1">SUM(C9:N9)</f>
        <v>2596</v>
      </c>
    </row>
    <row r="10" spans="1:15">
      <c r="A10" s="16">
        <v>8</v>
      </c>
      <c r="B10" s="14" t="s">
        <v>7</v>
      </c>
      <c r="C10" s="14">
        <v>7</v>
      </c>
      <c r="D10" s="14">
        <v>10</v>
      </c>
      <c r="E10" s="14">
        <v>5</v>
      </c>
      <c r="F10" s="14">
        <v>5</v>
      </c>
      <c r="G10" s="14">
        <v>3</v>
      </c>
      <c r="H10" s="14">
        <v>13</v>
      </c>
      <c r="I10" s="14">
        <v>7</v>
      </c>
      <c r="J10" s="14">
        <v>5</v>
      </c>
      <c r="K10" s="14">
        <v>11</v>
      </c>
      <c r="L10" s="14">
        <v>2</v>
      </c>
      <c r="M10" s="14">
        <v>11</v>
      </c>
      <c r="N10" s="14">
        <v>13</v>
      </c>
      <c r="O10" s="14">
        <f t="shared" si="1"/>
        <v>92</v>
      </c>
    </row>
    <row r="11" spans="1:15">
      <c r="A11" s="16">
        <v>9</v>
      </c>
      <c r="B11" s="14" t="s">
        <v>8</v>
      </c>
      <c r="C11" s="14">
        <v>35</v>
      </c>
      <c r="D11" s="14">
        <v>30</v>
      </c>
      <c r="E11" s="14">
        <v>19</v>
      </c>
      <c r="F11" s="14">
        <v>31</v>
      </c>
      <c r="G11" s="14">
        <v>19</v>
      </c>
      <c r="H11" s="14">
        <v>15</v>
      </c>
      <c r="I11" s="14">
        <v>26</v>
      </c>
      <c r="J11" s="14">
        <v>12</v>
      </c>
      <c r="K11" s="14">
        <v>29</v>
      </c>
      <c r="L11" s="14">
        <v>31</v>
      </c>
      <c r="M11" s="14">
        <v>57</v>
      </c>
      <c r="N11" s="14">
        <v>19</v>
      </c>
      <c r="O11" s="14">
        <f t="shared" si="1"/>
        <v>323</v>
      </c>
    </row>
    <row r="12" spans="1:15">
      <c r="A12" s="16">
        <v>10</v>
      </c>
      <c r="B12" s="14" t="s">
        <v>9</v>
      </c>
      <c r="C12" s="14">
        <v>6</v>
      </c>
      <c r="D12" s="14">
        <v>5</v>
      </c>
      <c r="E12" s="14">
        <v>4</v>
      </c>
      <c r="F12" s="14">
        <v>3</v>
      </c>
      <c r="G12" s="14">
        <v>2</v>
      </c>
      <c r="H12" s="17">
        <v>4</v>
      </c>
      <c r="I12" s="14">
        <v>10</v>
      </c>
      <c r="J12" s="14">
        <v>9</v>
      </c>
      <c r="K12" s="14">
        <v>7</v>
      </c>
      <c r="L12" s="14">
        <v>6</v>
      </c>
      <c r="M12" s="24">
        <v>6</v>
      </c>
      <c r="N12" s="14">
        <v>14</v>
      </c>
      <c r="O12" s="14">
        <f t="shared" si="1"/>
        <v>76</v>
      </c>
    </row>
    <row r="13" spans="1:15">
      <c r="A13" s="16">
        <v>11</v>
      </c>
      <c r="B13" s="14" t="s">
        <v>10</v>
      </c>
      <c r="C13" s="14">
        <v>247</v>
      </c>
      <c r="D13" s="14">
        <v>258</v>
      </c>
      <c r="E13" s="14">
        <v>220</v>
      </c>
      <c r="F13" s="14">
        <v>209</v>
      </c>
      <c r="G13" s="14">
        <v>194</v>
      </c>
      <c r="H13" s="14">
        <v>209</v>
      </c>
      <c r="I13" s="14">
        <v>190</v>
      </c>
      <c r="J13" s="14">
        <v>184</v>
      </c>
      <c r="K13" s="14">
        <v>295</v>
      </c>
      <c r="L13" s="14">
        <v>314</v>
      </c>
      <c r="M13" s="14">
        <v>464</v>
      </c>
      <c r="N13" s="14">
        <v>347</v>
      </c>
      <c r="O13" s="14">
        <f t="shared" si="1"/>
        <v>3131</v>
      </c>
    </row>
    <row r="14" spans="1:15">
      <c r="A14" s="16">
        <v>12</v>
      </c>
      <c r="B14" s="14" t="s">
        <v>11</v>
      </c>
      <c r="C14" s="14">
        <v>543</v>
      </c>
      <c r="D14" s="14">
        <v>577</v>
      </c>
      <c r="E14" s="14">
        <v>444</v>
      </c>
      <c r="F14" s="14">
        <v>452</v>
      </c>
      <c r="G14" s="14">
        <v>374</v>
      </c>
      <c r="H14" s="14">
        <v>403</v>
      </c>
      <c r="I14" s="14">
        <v>399</v>
      </c>
      <c r="J14" s="14">
        <v>369</v>
      </c>
      <c r="K14" s="14">
        <v>669</v>
      </c>
      <c r="L14" s="14">
        <v>755</v>
      </c>
      <c r="M14" s="14">
        <v>1024</v>
      </c>
      <c r="N14" s="14">
        <v>785</v>
      </c>
      <c r="O14" s="14">
        <f t="shared" si="1"/>
        <v>6794</v>
      </c>
    </row>
    <row r="15" spans="1:15">
      <c r="A15" s="16">
        <v>13</v>
      </c>
      <c r="B15" s="14" t="s">
        <v>12</v>
      </c>
      <c r="C15" s="14"/>
      <c r="D15" s="14"/>
      <c r="E15" s="14">
        <v>2541</v>
      </c>
      <c r="F15" s="14"/>
      <c r="G15" s="14"/>
      <c r="H15" s="17">
        <v>2359</v>
      </c>
      <c r="I15" s="14"/>
      <c r="J15" s="14"/>
      <c r="K15" s="14">
        <v>2557</v>
      </c>
      <c r="L15" s="14"/>
      <c r="M15" s="14"/>
      <c r="N15" s="14">
        <v>2436</v>
      </c>
      <c r="O15" s="14">
        <f t="shared" ref="O15:O20" si="2">SUM(C15:N15)</f>
        <v>9893</v>
      </c>
    </row>
    <row r="16" spans="1:15">
      <c r="A16" s="16">
        <v>14</v>
      </c>
      <c r="B16" s="14" t="s">
        <v>13</v>
      </c>
      <c r="C16" s="14">
        <v>86.439599999999999</v>
      </c>
      <c r="D16" s="30">
        <v>91.113699999999994</v>
      </c>
      <c r="E16" s="30">
        <v>74.126900000000006</v>
      </c>
      <c r="F16" s="14">
        <v>50.364800000000002</v>
      </c>
      <c r="G16" s="17">
        <v>57.615000000000002</v>
      </c>
      <c r="H16" s="23">
        <v>70.447599999999994</v>
      </c>
      <c r="I16" s="14">
        <v>31.9343</v>
      </c>
      <c r="J16" s="14">
        <v>43.1922</v>
      </c>
      <c r="K16" s="30">
        <v>70.490200000000002</v>
      </c>
      <c r="L16" s="14">
        <v>121.49379999999999</v>
      </c>
      <c r="M16" s="14">
        <v>169.08099999999999</v>
      </c>
      <c r="N16" s="14">
        <v>148.42789999999999</v>
      </c>
      <c r="O16" s="14">
        <f t="shared" si="2"/>
        <v>1014.727</v>
      </c>
    </row>
    <row r="17" spans="1:16">
      <c r="A17" s="16">
        <v>15</v>
      </c>
      <c r="B17" s="14" t="s">
        <v>14</v>
      </c>
      <c r="C17" s="14">
        <v>2.0257000000000001</v>
      </c>
      <c r="D17" s="14">
        <v>3.7925</v>
      </c>
      <c r="E17" s="35">
        <v>1.766</v>
      </c>
      <c r="F17" s="14">
        <v>1.4169</v>
      </c>
      <c r="G17" s="14">
        <v>0.69599999999999995</v>
      </c>
      <c r="H17" s="21">
        <v>5.3472</v>
      </c>
      <c r="I17" s="14">
        <v>1.3735999999999999</v>
      </c>
      <c r="J17" s="14">
        <v>0.998</v>
      </c>
      <c r="K17" s="30">
        <v>3.0869</v>
      </c>
      <c r="L17" s="14">
        <v>0.7117</v>
      </c>
      <c r="M17" s="14">
        <v>5.5193000000000003</v>
      </c>
      <c r="N17" s="14">
        <v>4.4733999999999998</v>
      </c>
      <c r="O17" s="14">
        <f t="shared" si="2"/>
        <v>31.2072</v>
      </c>
    </row>
    <row r="18" spans="1:16">
      <c r="A18" s="16">
        <v>16</v>
      </c>
      <c r="B18" s="14" t="s">
        <v>15</v>
      </c>
      <c r="C18" s="14">
        <v>17.428899999999999</v>
      </c>
      <c r="D18" s="14">
        <v>13.6874</v>
      </c>
      <c r="E18" s="21">
        <v>6.3470000000000004</v>
      </c>
      <c r="F18" s="14">
        <v>6.3331</v>
      </c>
      <c r="G18" s="14">
        <v>4.6085000000000003</v>
      </c>
      <c r="H18" s="21">
        <v>6.0137</v>
      </c>
      <c r="I18" s="21">
        <v>5.1717000000000004</v>
      </c>
      <c r="J18" s="14">
        <v>4.7518000000000002</v>
      </c>
      <c r="K18" s="30">
        <v>9.8108000000000004</v>
      </c>
      <c r="L18" s="14">
        <v>11.4558</v>
      </c>
      <c r="M18" s="24">
        <v>33.321399999999997</v>
      </c>
      <c r="N18" s="14">
        <v>11.548299999999999</v>
      </c>
      <c r="O18" s="14">
        <f t="shared" si="2"/>
        <v>130.47839999999999</v>
      </c>
    </row>
    <row r="19" spans="1:16">
      <c r="A19" s="16">
        <v>17</v>
      </c>
      <c r="B19" s="14" t="s">
        <v>16</v>
      </c>
      <c r="C19" s="14">
        <v>1.7043999999999999</v>
      </c>
      <c r="D19" s="14">
        <v>1.7567999999999999</v>
      </c>
      <c r="E19" s="30">
        <v>2.3853</v>
      </c>
      <c r="F19" s="14">
        <v>2.9767000000000001</v>
      </c>
      <c r="G19" s="14">
        <v>1.5564</v>
      </c>
      <c r="H19" s="21">
        <v>2.2184499999999998</v>
      </c>
      <c r="I19" s="21">
        <v>2.4578000000000002</v>
      </c>
      <c r="J19" s="14">
        <v>1.7662</v>
      </c>
      <c r="K19" s="14">
        <v>1.925</v>
      </c>
      <c r="L19" s="14">
        <v>4.2240000000000002</v>
      </c>
      <c r="M19" s="40">
        <v>7.7023000000000001</v>
      </c>
      <c r="N19" s="14">
        <v>5.5483000000000002</v>
      </c>
      <c r="O19" s="14">
        <f t="shared" si="2"/>
        <v>36.221650000000004</v>
      </c>
    </row>
    <row r="20" spans="1:16">
      <c r="A20" s="16">
        <v>18</v>
      </c>
      <c r="B20" s="14" t="s">
        <v>17</v>
      </c>
      <c r="C20" s="30">
        <v>116.1618</v>
      </c>
      <c r="D20" s="17">
        <v>118.12130000000001</v>
      </c>
      <c r="E20" s="30">
        <v>101.869</v>
      </c>
      <c r="F20" s="14">
        <v>94.232399999999998</v>
      </c>
      <c r="G20" s="30">
        <v>85.882099999999994</v>
      </c>
      <c r="H20" s="21">
        <v>92.264700000000005</v>
      </c>
      <c r="I20" s="14">
        <v>88.647599999999997</v>
      </c>
      <c r="J20" s="30">
        <v>82.803399999999996</v>
      </c>
      <c r="K20" s="30">
        <v>134.96379999999999</v>
      </c>
      <c r="L20" s="30">
        <v>147.47319999999999</v>
      </c>
      <c r="M20" s="14">
        <v>212.0761</v>
      </c>
      <c r="N20" s="14">
        <v>171.52420000000001</v>
      </c>
      <c r="O20" s="14">
        <f t="shared" si="2"/>
        <v>1446.0196000000001</v>
      </c>
    </row>
    <row r="21" spans="1:16">
      <c r="A21" s="16">
        <v>19</v>
      </c>
      <c r="B21" s="14" t="s">
        <v>37</v>
      </c>
      <c r="C21" s="14">
        <v>0.47220000000000001</v>
      </c>
      <c r="D21" s="14">
        <v>0.46139999999999998</v>
      </c>
      <c r="E21" s="14">
        <v>0.46939999999999998</v>
      </c>
      <c r="F21" s="14">
        <v>0.45739999999999997</v>
      </c>
      <c r="G21" s="14">
        <v>0.44729999999999998</v>
      </c>
      <c r="H21" s="14">
        <v>0.4501</v>
      </c>
      <c r="I21" s="30">
        <v>0.46899999999999997</v>
      </c>
      <c r="J21" s="30">
        <v>0.45250000000000001</v>
      </c>
      <c r="K21" s="14">
        <v>0.46539999999999998</v>
      </c>
      <c r="L21" s="14">
        <v>0.47270000000000001</v>
      </c>
      <c r="M21" s="14">
        <v>0.46200000000000002</v>
      </c>
      <c r="N21" s="14">
        <v>0.49569999999999997</v>
      </c>
      <c r="O21" s="14">
        <v>0.46179999999999999</v>
      </c>
      <c r="P21" t="s">
        <v>46</v>
      </c>
    </row>
    <row r="22" spans="1:16">
      <c r="A22" s="16">
        <v>20</v>
      </c>
      <c r="B22" s="20" t="s">
        <v>39</v>
      </c>
      <c r="C22" s="23">
        <v>58.39</v>
      </c>
      <c r="D22" s="23">
        <v>64.11</v>
      </c>
      <c r="E22" s="23">
        <v>47.74</v>
      </c>
      <c r="F22" s="23">
        <v>48.6</v>
      </c>
      <c r="G22" s="31">
        <v>44.52</v>
      </c>
      <c r="H22" s="23">
        <v>43.33</v>
      </c>
      <c r="I22" s="23">
        <v>44.33</v>
      </c>
      <c r="J22" s="23">
        <v>39.68</v>
      </c>
      <c r="K22" s="23">
        <v>74.33</v>
      </c>
      <c r="L22" s="23">
        <v>81.180000000000007</v>
      </c>
      <c r="M22" s="23">
        <v>110.11</v>
      </c>
      <c r="N22" s="23">
        <v>87.22</v>
      </c>
      <c r="O22" s="21">
        <v>54.66</v>
      </c>
    </row>
    <row r="23" spans="1:16">
      <c r="A23" s="16">
        <v>21</v>
      </c>
      <c r="B23" s="20" t="s">
        <v>40</v>
      </c>
      <c r="C23" s="21">
        <f>C22*30/100</f>
        <v>17.516999999999999</v>
      </c>
      <c r="D23" s="21">
        <f>D22*30/100</f>
        <v>19.233000000000001</v>
      </c>
      <c r="E23" s="21">
        <f>E22*30/100</f>
        <v>14.322000000000001</v>
      </c>
      <c r="F23" s="21">
        <f>F22*30/100</f>
        <v>14.58</v>
      </c>
      <c r="G23" s="21">
        <f>G22*30/100</f>
        <v>13.356000000000002</v>
      </c>
      <c r="H23" s="21">
        <f t="shared" ref="H23:N23" si="3">H22*30/100</f>
        <v>12.998999999999999</v>
      </c>
      <c r="I23" s="21">
        <f t="shared" si="3"/>
        <v>13.298999999999999</v>
      </c>
      <c r="J23" s="21">
        <f t="shared" si="3"/>
        <v>11.904000000000002</v>
      </c>
      <c r="K23" s="21">
        <f t="shared" si="3"/>
        <v>22.298999999999999</v>
      </c>
      <c r="L23" s="21">
        <f t="shared" si="3"/>
        <v>24.353999999999999</v>
      </c>
      <c r="M23" s="21">
        <f t="shared" si="3"/>
        <v>33.033000000000001</v>
      </c>
      <c r="N23" s="21">
        <f t="shared" si="3"/>
        <v>26.166</v>
      </c>
      <c r="O23" s="21">
        <f>O22*30/100</f>
        <v>16.398</v>
      </c>
    </row>
    <row r="25" spans="1:16">
      <c r="B25" s="22" t="s">
        <v>43</v>
      </c>
    </row>
    <row r="26" spans="1:16">
      <c r="B26" t="s">
        <v>17</v>
      </c>
      <c r="C26">
        <f>C16+C17+C18+C19</f>
        <v>107.5986</v>
      </c>
      <c r="D26">
        <f t="shared" ref="D26:N26" si="4">D16+D17+D18+D19</f>
        <v>110.35039999999999</v>
      </c>
      <c r="E26">
        <f t="shared" si="4"/>
        <v>84.625200000000007</v>
      </c>
      <c r="F26">
        <f t="shared" si="4"/>
        <v>61.091500000000003</v>
      </c>
      <c r="G26">
        <f>G16+G17+G18+G19</f>
        <v>64.475899999999996</v>
      </c>
      <c r="H26" s="26">
        <f t="shared" si="4"/>
        <v>84.026949999999999</v>
      </c>
      <c r="I26">
        <f t="shared" si="4"/>
        <v>40.937400000000004</v>
      </c>
      <c r="J26" s="26">
        <f t="shared" si="4"/>
        <v>50.708199999999998</v>
      </c>
      <c r="K26" s="26">
        <f t="shared" si="4"/>
        <v>85.312899999999999</v>
      </c>
      <c r="L26">
        <f t="shared" si="4"/>
        <v>137.88529999999997</v>
      </c>
      <c r="M26">
        <f t="shared" si="4"/>
        <v>215.624</v>
      </c>
      <c r="N26" s="25">
        <f t="shared" si="4"/>
        <v>169.99790000000002</v>
      </c>
    </row>
    <row r="27" spans="1:16">
      <c r="B27" t="s">
        <v>41</v>
      </c>
      <c r="C27">
        <f>C20-C26</f>
        <v>8.5631999999999948</v>
      </c>
      <c r="D27">
        <f t="shared" ref="D27:N27" si="5">D20-D26</f>
        <v>7.7709000000000117</v>
      </c>
      <c r="E27">
        <f t="shared" si="5"/>
        <v>17.243799999999993</v>
      </c>
      <c r="F27" s="37">
        <f>F20-F26</f>
        <v>33.140899999999995</v>
      </c>
      <c r="G27" s="36">
        <f>G20-G26</f>
        <v>21.406199999999998</v>
      </c>
      <c r="H27" s="26">
        <f t="shared" si="5"/>
        <v>8.2377500000000055</v>
      </c>
      <c r="I27">
        <f t="shared" si="5"/>
        <v>47.710199999999993</v>
      </c>
      <c r="J27" s="26">
        <f t="shared" si="5"/>
        <v>32.095199999999998</v>
      </c>
      <c r="K27" s="26">
        <f t="shared" si="5"/>
        <v>49.650899999999993</v>
      </c>
      <c r="L27">
        <f t="shared" si="5"/>
        <v>9.587900000000019</v>
      </c>
      <c r="M27">
        <f t="shared" si="5"/>
        <v>-3.5478999999999985</v>
      </c>
      <c r="N27" s="25">
        <f t="shared" si="5"/>
        <v>1.526299999999992</v>
      </c>
    </row>
    <row r="28" spans="1:16">
      <c r="H28" s="26"/>
      <c r="J28" s="26"/>
    </row>
    <row r="29" spans="1:16">
      <c r="B29" t="s">
        <v>42</v>
      </c>
      <c r="C29">
        <f>C9+C10+C11+C12</f>
        <v>244</v>
      </c>
      <c r="D29">
        <f t="shared" ref="D29:N29" si="6">D9+D10+D11+D12</f>
        <v>260</v>
      </c>
      <c r="E29">
        <f t="shared" si="6"/>
        <v>213</v>
      </c>
      <c r="F29">
        <f t="shared" si="6"/>
        <v>216</v>
      </c>
      <c r="G29">
        <f t="shared" si="6"/>
        <v>188</v>
      </c>
      <c r="H29" s="26">
        <f>H9+H10+H11+H12</f>
        <v>208</v>
      </c>
      <c r="I29">
        <f t="shared" si="6"/>
        <v>189</v>
      </c>
      <c r="J29" s="26">
        <f t="shared" si="6"/>
        <v>171</v>
      </c>
      <c r="K29" s="26">
        <f t="shared" si="6"/>
        <v>287</v>
      </c>
      <c r="L29">
        <f t="shared" si="6"/>
        <v>308</v>
      </c>
      <c r="M29">
        <f t="shared" si="6"/>
        <v>463</v>
      </c>
      <c r="N29" s="25">
        <f t="shared" si="6"/>
        <v>340</v>
      </c>
    </row>
    <row r="30" spans="1:16">
      <c r="C30">
        <f t="shared" ref="C30:N30" si="7">C13-C29</f>
        <v>3</v>
      </c>
      <c r="D30">
        <f t="shared" si="7"/>
        <v>-2</v>
      </c>
      <c r="E30">
        <f t="shared" si="7"/>
        <v>7</v>
      </c>
      <c r="F30">
        <f t="shared" si="7"/>
        <v>-7</v>
      </c>
      <c r="G30">
        <f t="shared" si="7"/>
        <v>6</v>
      </c>
      <c r="H30" s="26">
        <f t="shared" si="7"/>
        <v>1</v>
      </c>
      <c r="I30">
        <f t="shared" si="7"/>
        <v>1</v>
      </c>
      <c r="J30" s="26">
        <f t="shared" si="7"/>
        <v>13</v>
      </c>
      <c r="K30" s="26">
        <f t="shared" si="7"/>
        <v>8</v>
      </c>
      <c r="L30">
        <f t="shared" si="7"/>
        <v>6</v>
      </c>
      <c r="M30">
        <f t="shared" si="7"/>
        <v>1</v>
      </c>
      <c r="N30" s="25">
        <f t="shared" si="7"/>
        <v>7</v>
      </c>
    </row>
    <row r="31" spans="1:16">
      <c r="H31" s="26"/>
      <c r="J31" s="26"/>
    </row>
    <row r="32" spans="1:16">
      <c r="H32" s="26"/>
      <c r="J32" s="26"/>
    </row>
    <row r="33" spans="2:15">
      <c r="C33" t="s">
        <v>18</v>
      </c>
      <c r="D33" t="s">
        <v>19</v>
      </c>
      <c r="E33" t="s">
        <v>20</v>
      </c>
      <c r="F33" t="s">
        <v>21</v>
      </c>
      <c r="G33" t="s">
        <v>22</v>
      </c>
      <c r="H33" s="26" t="s">
        <v>23</v>
      </c>
      <c r="I33" t="s">
        <v>24</v>
      </c>
      <c r="J33" s="26" t="s">
        <v>25</v>
      </c>
      <c r="K33" s="26" t="s">
        <v>26</v>
      </c>
      <c r="L33" t="s">
        <v>27</v>
      </c>
      <c r="M33" t="s">
        <v>28</v>
      </c>
      <c r="N33" s="25" t="s">
        <v>29</v>
      </c>
      <c r="O33" s="25" t="s">
        <v>32</v>
      </c>
    </row>
    <row r="34" spans="2:15">
      <c r="B34" t="str">
        <f>B20</f>
        <v>จำนวน SumAdjRW ทั้งหมด/เดือน</v>
      </c>
      <c r="C34">
        <f t="shared" ref="C34:N34" si="8">C20</f>
        <v>116.1618</v>
      </c>
      <c r="D34">
        <f t="shared" si="8"/>
        <v>118.12130000000001</v>
      </c>
      <c r="E34">
        <f t="shared" si="8"/>
        <v>101.869</v>
      </c>
      <c r="F34">
        <f t="shared" si="8"/>
        <v>94.232399999999998</v>
      </c>
      <c r="G34" s="36">
        <f>G20</f>
        <v>85.882099999999994</v>
      </c>
      <c r="H34" s="26">
        <f t="shared" si="8"/>
        <v>92.264700000000005</v>
      </c>
      <c r="I34">
        <f t="shared" si="8"/>
        <v>88.647599999999997</v>
      </c>
      <c r="J34" s="26">
        <f t="shared" si="8"/>
        <v>82.803399999999996</v>
      </c>
      <c r="K34" s="26">
        <f t="shared" si="8"/>
        <v>134.96379999999999</v>
      </c>
      <c r="L34">
        <f t="shared" si="8"/>
        <v>147.47319999999999</v>
      </c>
      <c r="M34">
        <f t="shared" si="8"/>
        <v>212.0761</v>
      </c>
      <c r="N34" s="25">
        <f t="shared" si="8"/>
        <v>171.52420000000001</v>
      </c>
    </row>
    <row r="35" spans="2:15">
      <c r="B35" t="str">
        <f t="shared" ref="B35:N37" si="9">B21</f>
        <v>CMI</v>
      </c>
      <c r="C35">
        <f t="shared" si="9"/>
        <v>0.47220000000000001</v>
      </c>
      <c r="D35">
        <f t="shared" si="9"/>
        <v>0.46139999999999998</v>
      </c>
      <c r="E35">
        <f t="shared" si="9"/>
        <v>0.46939999999999998</v>
      </c>
      <c r="F35">
        <f t="shared" si="9"/>
        <v>0.45739999999999997</v>
      </c>
      <c r="G35">
        <f t="shared" si="9"/>
        <v>0.44729999999999998</v>
      </c>
      <c r="H35" s="26">
        <f t="shared" si="9"/>
        <v>0.4501</v>
      </c>
      <c r="I35">
        <f t="shared" si="9"/>
        <v>0.46899999999999997</v>
      </c>
      <c r="J35" s="26">
        <f t="shared" si="9"/>
        <v>0.45250000000000001</v>
      </c>
      <c r="K35" s="26">
        <f t="shared" si="9"/>
        <v>0.46539999999999998</v>
      </c>
      <c r="L35">
        <f t="shared" si="9"/>
        <v>0.47270000000000001</v>
      </c>
      <c r="M35">
        <f t="shared" si="9"/>
        <v>0.46200000000000002</v>
      </c>
      <c r="N35" s="25">
        <f t="shared" si="9"/>
        <v>0.49569999999999997</v>
      </c>
    </row>
    <row r="36" spans="2:15">
      <c r="B36" t="str">
        <f t="shared" si="9"/>
        <v>ครองเตียง</v>
      </c>
      <c r="C36">
        <f t="shared" si="9"/>
        <v>58.39</v>
      </c>
      <c r="D36">
        <f t="shared" si="9"/>
        <v>64.11</v>
      </c>
      <c r="E36">
        <f t="shared" si="9"/>
        <v>47.74</v>
      </c>
      <c r="F36" s="28">
        <f>F22</f>
        <v>48.6</v>
      </c>
      <c r="G36" s="28">
        <f>G22</f>
        <v>44.52</v>
      </c>
      <c r="H36" s="26">
        <f t="shared" si="9"/>
        <v>43.33</v>
      </c>
      <c r="I36">
        <f t="shared" si="9"/>
        <v>44.33</v>
      </c>
      <c r="J36" s="26">
        <f t="shared" si="9"/>
        <v>39.68</v>
      </c>
      <c r="K36" s="26">
        <f t="shared" si="9"/>
        <v>74.33</v>
      </c>
      <c r="L36">
        <f t="shared" si="9"/>
        <v>81.180000000000007</v>
      </c>
      <c r="M36">
        <f t="shared" si="9"/>
        <v>110.11</v>
      </c>
      <c r="N36" s="25">
        <f t="shared" si="9"/>
        <v>87.22</v>
      </c>
    </row>
    <row r="37" spans="2:15">
      <c r="B37" t="str">
        <f t="shared" si="9"/>
        <v>active bed</v>
      </c>
      <c r="C37">
        <f t="shared" si="9"/>
        <v>17.516999999999999</v>
      </c>
      <c r="D37" s="28">
        <f>D23</f>
        <v>19.233000000000001</v>
      </c>
      <c r="E37" s="28">
        <f>E23</f>
        <v>14.322000000000001</v>
      </c>
      <c r="F37" s="28">
        <f>F23</f>
        <v>14.58</v>
      </c>
      <c r="G37" s="28">
        <f>G23</f>
        <v>13.356000000000002</v>
      </c>
      <c r="H37" s="39">
        <f>H23</f>
        <v>12.998999999999999</v>
      </c>
      <c r="I37" s="28">
        <f>I23</f>
        <v>13.298999999999999</v>
      </c>
      <c r="J37" s="39">
        <f>J23</f>
        <v>11.904000000000002</v>
      </c>
      <c r="K37" s="26">
        <f t="shared" si="9"/>
        <v>22.298999999999999</v>
      </c>
      <c r="L37">
        <f t="shared" si="9"/>
        <v>24.353999999999999</v>
      </c>
      <c r="M37">
        <f t="shared" si="9"/>
        <v>33.033000000000001</v>
      </c>
      <c r="N37" s="25">
        <f t="shared" si="9"/>
        <v>26.166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34" workbookViewId="0">
      <selection activeCell="O32" sqref="O32"/>
    </sheetView>
  </sheetViews>
  <sheetFormatPr defaultRowHeight="21"/>
  <cols>
    <col min="1" max="1" width="4.42578125" customWidth="1"/>
    <col min="2" max="2" width="40.5703125" customWidth="1"/>
    <col min="3" max="5" width="8.140625" customWidth="1"/>
    <col min="6" max="6" width="7.5703125" customWidth="1"/>
    <col min="7" max="7" width="8.5703125" customWidth="1"/>
    <col min="8" max="8" width="7.42578125" style="38" customWidth="1"/>
    <col min="9" max="9" width="7.7109375" customWidth="1"/>
    <col min="10" max="10" width="7.42578125" style="25" customWidth="1"/>
    <col min="11" max="11" width="8.5703125" style="26" customWidth="1"/>
    <col min="12" max="12" width="8.140625" customWidth="1"/>
    <col min="13" max="13" width="8.42578125" customWidth="1"/>
    <col min="14" max="14" width="8.5703125" style="25" customWidth="1"/>
    <col min="15" max="15" width="11.28515625" style="25" bestFit="1" customWidth="1"/>
  </cols>
  <sheetData>
    <row r="1" spans="1:15" ht="23.25">
      <c r="A1" s="12"/>
      <c r="B1" s="60" t="s">
        <v>47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7"/>
    </row>
    <row r="2" spans="1:15" ht="23.25">
      <c r="A2" s="61"/>
      <c r="B2" s="62" t="s">
        <v>48</v>
      </c>
      <c r="C2" s="63">
        <v>2562</v>
      </c>
      <c r="D2" s="64"/>
      <c r="E2" s="65"/>
      <c r="F2" s="66">
        <v>2563</v>
      </c>
      <c r="G2" s="67"/>
      <c r="H2" s="67"/>
      <c r="I2" s="67"/>
      <c r="J2" s="67"/>
      <c r="K2" s="67"/>
      <c r="L2" s="67"/>
      <c r="M2" s="67"/>
      <c r="N2" s="68"/>
      <c r="O2" s="69" t="s">
        <v>32</v>
      </c>
    </row>
    <row r="3" spans="1:15">
      <c r="A3" s="70"/>
      <c r="B3" s="71"/>
      <c r="C3" s="72" t="s">
        <v>49</v>
      </c>
      <c r="D3" s="72" t="s">
        <v>50</v>
      </c>
      <c r="E3" s="72" t="s">
        <v>51</v>
      </c>
      <c r="F3" s="73" t="s">
        <v>52</v>
      </c>
      <c r="G3" s="73" t="s">
        <v>53</v>
      </c>
      <c r="H3" s="73" t="s">
        <v>54</v>
      </c>
      <c r="I3" s="73" t="s">
        <v>55</v>
      </c>
      <c r="J3" s="73" t="s">
        <v>56</v>
      </c>
      <c r="K3" s="73" t="s">
        <v>57</v>
      </c>
      <c r="L3" s="73" t="s">
        <v>58</v>
      </c>
      <c r="M3" s="73" t="s">
        <v>59</v>
      </c>
      <c r="N3" s="73" t="s">
        <v>60</v>
      </c>
      <c r="O3" s="74"/>
    </row>
    <row r="4" spans="1:15">
      <c r="A4" s="16">
        <v>1</v>
      </c>
      <c r="B4" s="14" t="s">
        <v>0</v>
      </c>
      <c r="C4" s="46">
        <v>5531</v>
      </c>
      <c r="D4" s="46">
        <v>5336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>
        <f t="shared" ref="O4:O9" si="0">SUM(C4:N4)</f>
        <v>10867</v>
      </c>
    </row>
    <row r="5" spans="1:15">
      <c r="A5" s="16">
        <v>2</v>
      </c>
      <c r="B5" s="14" t="s">
        <v>1</v>
      </c>
      <c r="C5" s="46">
        <v>409</v>
      </c>
      <c r="D5" s="46">
        <v>431</v>
      </c>
      <c r="E5" s="47"/>
      <c r="F5" s="46"/>
      <c r="G5" s="46"/>
      <c r="H5" s="46"/>
      <c r="I5" s="46"/>
      <c r="J5" s="46"/>
      <c r="K5" s="46"/>
      <c r="L5" s="46"/>
      <c r="M5" s="46"/>
      <c r="N5" s="46"/>
      <c r="O5" s="46">
        <f t="shared" si="0"/>
        <v>840</v>
      </c>
    </row>
    <row r="6" spans="1:15">
      <c r="A6" s="16">
        <v>3</v>
      </c>
      <c r="B6" s="14" t="s">
        <v>2</v>
      </c>
      <c r="C6" s="46">
        <v>1248</v>
      </c>
      <c r="D6" s="48">
        <v>1221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f t="shared" si="0"/>
        <v>2469</v>
      </c>
    </row>
    <row r="7" spans="1:15">
      <c r="A7" s="16">
        <v>4</v>
      </c>
      <c r="B7" s="14" t="s">
        <v>3</v>
      </c>
      <c r="C7" s="46">
        <v>169</v>
      </c>
      <c r="D7" s="48">
        <v>208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>
        <f t="shared" si="0"/>
        <v>377</v>
      </c>
    </row>
    <row r="8" spans="1:15">
      <c r="A8" s="16">
        <v>5</v>
      </c>
      <c r="B8" s="14" t="s">
        <v>4</v>
      </c>
      <c r="C8" s="46">
        <v>7669</v>
      </c>
      <c r="D8" s="46">
        <v>7554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>
        <f t="shared" si="0"/>
        <v>15223</v>
      </c>
    </row>
    <row r="9" spans="1:15">
      <c r="A9" s="16">
        <v>6</v>
      </c>
      <c r="B9" s="14" t="s">
        <v>5</v>
      </c>
      <c r="C9" s="49"/>
      <c r="D9" s="50"/>
      <c r="E9" s="51"/>
      <c r="F9" s="52"/>
      <c r="G9" s="53"/>
      <c r="H9" s="54"/>
      <c r="I9" s="52"/>
      <c r="J9" s="53"/>
      <c r="K9" s="54"/>
      <c r="L9" s="55"/>
      <c r="M9" s="56"/>
      <c r="N9" s="57"/>
      <c r="O9" s="46">
        <f t="shared" si="0"/>
        <v>0</v>
      </c>
    </row>
    <row r="10" spans="1:15">
      <c r="A10" s="16">
        <v>7</v>
      </c>
      <c r="B10" s="14" t="s">
        <v>6</v>
      </c>
      <c r="C10" s="46">
        <v>313</v>
      </c>
      <c r="D10" s="46">
        <v>339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>
        <f t="shared" ref="O10:O23" si="1">SUM(C10:N10)</f>
        <v>652</v>
      </c>
    </row>
    <row r="11" spans="1:15">
      <c r="A11" s="16">
        <v>8</v>
      </c>
      <c r="B11" s="14" t="s">
        <v>7</v>
      </c>
      <c r="C11" s="46">
        <v>9</v>
      </c>
      <c r="D11" s="46">
        <v>13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>
        <f t="shared" si="1"/>
        <v>22</v>
      </c>
    </row>
    <row r="12" spans="1:15">
      <c r="A12" s="16">
        <v>9</v>
      </c>
      <c r="B12" s="14" t="s">
        <v>8</v>
      </c>
      <c r="C12" s="46">
        <v>32</v>
      </c>
      <c r="D12" s="48">
        <v>37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>
        <f t="shared" si="1"/>
        <v>69</v>
      </c>
    </row>
    <row r="13" spans="1:15">
      <c r="A13" s="16">
        <v>10</v>
      </c>
      <c r="B13" s="14" t="s">
        <v>9</v>
      </c>
      <c r="C13" s="46">
        <v>2</v>
      </c>
      <c r="D13" s="48">
        <v>7</v>
      </c>
      <c r="E13" s="46"/>
      <c r="F13" s="46"/>
      <c r="G13" s="46"/>
      <c r="H13" s="47"/>
      <c r="I13" s="46"/>
      <c r="J13" s="46"/>
      <c r="K13" s="46"/>
      <c r="L13" s="46"/>
      <c r="M13" s="48"/>
      <c r="N13" s="46"/>
      <c r="O13" s="46">
        <f t="shared" si="1"/>
        <v>9</v>
      </c>
    </row>
    <row r="14" spans="1:15">
      <c r="A14" s="16">
        <v>11</v>
      </c>
      <c r="B14" s="14" t="s">
        <v>10</v>
      </c>
      <c r="C14" s="46">
        <v>361</v>
      </c>
      <c r="D14" s="46">
        <v>344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>
        <f t="shared" si="1"/>
        <v>705</v>
      </c>
    </row>
    <row r="15" spans="1:15">
      <c r="A15" s="16">
        <v>12</v>
      </c>
      <c r="B15" s="14" t="s">
        <v>11</v>
      </c>
      <c r="C15" s="46">
        <v>885</v>
      </c>
      <c r="D15" s="46">
        <v>837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>
        <f t="shared" si="1"/>
        <v>1722</v>
      </c>
    </row>
    <row r="16" spans="1:15">
      <c r="A16" s="16">
        <v>13</v>
      </c>
      <c r="B16" s="14" t="s">
        <v>12</v>
      </c>
      <c r="C16" s="52"/>
      <c r="D16" s="53"/>
      <c r="E16" s="54"/>
      <c r="F16" s="52"/>
      <c r="G16" s="53"/>
      <c r="H16" s="54"/>
      <c r="I16" s="52"/>
      <c r="J16" s="53"/>
      <c r="K16" s="54"/>
      <c r="L16" s="52"/>
      <c r="M16" s="53"/>
      <c r="N16" s="54"/>
      <c r="O16" s="46">
        <f t="shared" si="1"/>
        <v>0</v>
      </c>
    </row>
    <row r="17" spans="1:16">
      <c r="A17" s="16">
        <v>14</v>
      </c>
      <c r="B17" s="14" t="s">
        <v>13</v>
      </c>
      <c r="C17" s="46">
        <v>148.71680000000001</v>
      </c>
      <c r="D17" s="46">
        <v>134.51900000000001</v>
      </c>
      <c r="E17" s="46"/>
      <c r="F17" s="46"/>
      <c r="G17" s="47"/>
      <c r="H17" s="58"/>
      <c r="I17" s="46"/>
      <c r="J17" s="46"/>
      <c r="K17" s="46"/>
      <c r="L17" s="46"/>
      <c r="M17" s="46"/>
      <c r="N17" s="46"/>
      <c r="O17" s="46">
        <f t="shared" si="1"/>
        <v>283.23580000000004</v>
      </c>
    </row>
    <row r="18" spans="1:16">
      <c r="A18" s="16">
        <v>15</v>
      </c>
      <c r="B18" s="14" t="s">
        <v>14</v>
      </c>
      <c r="C18" s="46">
        <v>4.4395100000000003</v>
      </c>
      <c r="D18" s="46">
        <v>3.4291999999999998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>
        <f t="shared" si="1"/>
        <v>7.8687100000000001</v>
      </c>
    </row>
    <row r="19" spans="1:16">
      <c r="A19" s="16">
        <v>16</v>
      </c>
      <c r="B19" s="14" t="s">
        <v>15</v>
      </c>
      <c r="C19" s="46">
        <v>18.1295</v>
      </c>
      <c r="D19" s="46">
        <v>14.6381</v>
      </c>
      <c r="E19" s="46"/>
      <c r="F19" s="46"/>
      <c r="G19" s="46"/>
      <c r="H19" s="46"/>
      <c r="I19" s="46"/>
      <c r="J19" s="46"/>
      <c r="K19" s="46"/>
      <c r="L19" s="46"/>
      <c r="M19" s="48"/>
      <c r="N19" s="46"/>
      <c r="O19" s="46">
        <f t="shared" si="1"/>
        <v>32.767600000000002</v>
      </c>
    </row>
    <row r="20" spans="1:16">
      <c r="A20" s="16">
        <v>17</v>
      </c>
      <c r="B20" s="14" t="s">
        <v>16</v>
      </c>
      <c r="C20" s="46">
        <v>0.85</v>
      </c>
      <c r="D20" s="46">
        <v>2.2452000000000001</v>
      </c>
      <c r="E20" s="46"/>
      <c r="F20" s="46"/>
      <c r="G20" s="46"/>
      <c r="H20" s="46"/>
      <c r="I20" s="46"/>
      <c r="J20" s="46"/>
      <c r="K20" s="46"/>
      <c r="L20" s="46"/>
      <c r="M20" s="59"/>
      <c r="N20" s="46"/>
      <c r="O20" s="46">
        <f t="shared" si="1"/>
        <v>3.0952000000000002</v>
      </c>
    </row>
    <row r="21" spans="1:16">
      <c r="A21" s="16">
        <v>18</v>
      </c>
      <c r="B21" s="14" t="s">
        <v>17</v>
      </c>
      <c r="C21" s="46">
        <v>172.18010000000001</v>
      </c>
      <c r="D21" s="47">
        <v>155.6592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>
        <f t="shared" si="1"/>
        <v>327.83929999999998</v>
      </c>
    </row>
    <row r="22" spans="1:16">
      <c r="A22" s="16">
        <v>19</v>
      </c>
      <c r="B22" s="14" t="s">
        <v>37</v>
      </c>
      <c r="C22" s="46">
        <v>0.48370000000000002</v>
      </c>
      <c r="D22" s="46">
        <v>0.46739999999999998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>
        <f t="shared" si="1"/>
        <v>0.95110000000000006</v>
      </c>
      <c r="P22" t="s">
        <v>46</v>
      </c>
    </row>
    <row r="23" spans="1:16">
      <c r="A23" s="16">
        <v>20</v>
      </c>
      <c r="B23" s="20" t="s">
        <v>39</v>
      </c>
      <c r="C23" s="58">
        <v>95.16</v>
      </c>
      <c r="D23" s="58">
        <v>93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46">
        <f t="shared" si="1"/>
        <v>188.16</v>
      </c>
    </row>
    <row r="24" spans="1:16">
      <c r="A24" s="16">
        <v>21</v>
      </c>
      <c r="B24" s="20" t="s">
        <v>40</v>
      </c>
      <c r="C24" s="46">
        <f>C23*30/100</f>
        <v>28.547999999999998</v>
      </c>
      <c r="D24" s="46">
        <f>D23*30/100</f>
        <v>27.9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>
        <f>O23*30/100</f>
        <v>56.448</v>
      </c>
    </row>
    <row r="25" spans="1:16">
      <c r="A25" s="41"/>
      <c r="B25" s="22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6">
      <c r="A26" s="41"/>
      <c r="B26" s="22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8" spans="1:16">
      <c r="A28" s="27"/>
      <c r="B28" s="22" t="s">
        <v>43</v>
      </c>
      <c r="C28" s="27"/>
      <c r="D28" s="27"/>
      <c r="E28" s="27"/>
      <c r="F28" s="27"/>
      <c r="G28" s="27"/>
      <c r="H28" s="76"/>
      <c r="I28" s="27"/>
      <c r="J28" s="27"/>
      <c r="K28" s="27"/>
      <c r="L28" s="27"/>
      <c r="M28" s="27"/>
      <c r="N28" s="27"/>
      <c r="O28" s="27"/>
    </row>
    <row r="29" spans="1:16">
      <c r="A29" s="27"/>
      <c r="B29" s="14" t="s">
        <v>17</v>
      </c>
      <c r="C29" s="14">
        <f>C17+C18+C19+C20</f>
        <v>172.13581000000002</v>
      </c>
      <c r="D29" s="14">
        <f t="shared" ref="D29:N29" si="2">D17+D18+D19+D20</f>
        <v>154.83150000000003</v>
      </c>
      <c r="E29" s="14">
        <f t="shared" si="2"/>
        <v>0</v>
      </c>
      <c r="F29" s="14">
        <f t="shared" si="2"/>
        <v>0</v>
      </c>
      <c r="G29" s="14">
        <f>G17+G18+G19+G20</f>
        <v>0</v>
      </c>
      <c r="H29" s="14">
        <f t="shared" si="2"/>
        <v>0</v>
      </c>
      <c r="I29" s="14">
        <f t="shared" si="2"/>
        <v>0</v>
      </c>
      <c r="J29" s="14">
        <f t="shared" si="2"/>
        <v>0</v>
      </c>
      <c r="K29" s="14">
        <f t="shared" si="2"/>
        <v>0</v>
      </c>
      <c r="L29" s="14">
        <f t="shared" si="2"/>
        <v>0</v>
      </c>
      <c r="M29" s="14">
        <f t="shared" si="2"/>
        <v>0</v>
      </c>
      <c r="N29" s="14">
        <f t="shared" si="2"/>
        <v>0</v>
      </c>
      <c r="O29" s="27"/>
    </row>
    <row r="30" spans="1:16">
      <c r="A30" s="27"/>
      <c r="B30" s="14" t="s">
        <v>41</v>
      </c>
      <c r="C30" s="14">
        <f>C21-C29</f>
        <v>4.4289999999989504E-2</v>
      </c>
      <c r="D30" s="14">
        <f t="shared" ref="D30:N30" si="3">D21-D29</f>
        <v>0.82769999999996458</v>
      </c>
      <c r="E30" s="14">
        <f t="shared" si="3"/>
        <v>0</v>
      </c>
      <c r="F30" s="21">
        <f>F21-F29</f>
        <v>0</v>
      </c>
      <c r="G30" s="30">
        <f>G21-G29</f>
        <v>0</v>
      </c>
      <c r="H30" s="14">
        <f t="shared" si="3"/>
        <v>0</v>
      </c>
      <c r="I30" s="14">
        <f t="shared" si="3"/>
        <v>0</v>
      </c>
      <c r="J30" s="14">
        <f t="shared" si="3"/>
        <v>0</v>
      </c>
      <c r="K30" s="14">
        <f t="shared" si="3"/>
        <v>0</v>
      </c>
      <c r="L30" s="14">
        <f t="shared" si="3"/>
        <v>0</v>
      </c>
      <c r="M30" s="14">
        <f t="shared" si="3"/>
        <v>0</v>
      </c>
      <c r="N30" s="14">
        <f t="shared" si="3"/>
        <v>0</v>
      </c>
      <c r="O30" s="27"/>
    </row>
    <row r="31" spans="1:16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6">
      <c r="A32" s="27"/>
      <c r="B32" s="14" t="s">
        <v>42</v>
      </c>
      <c r="C32" s="14">
        <f>C10+C11+C12+C13</f>
        <v>356</v>
      </c>
      <c r="D32" s="14">
        <f t="shared" ref="D32:N32" si="4">D10+D11+D12+D13</f>
        <v>396</v>
      </c>
      <c r="E32" s="14">
        <f t="shared" si="4"/>
        <v>0</v>
      </c>
      <c r="F32" s="14">
        <f t="shared" si="4"/>
        <v>0</v>
      </c>
      <c r="G32" s="14">
        <f t="shared" si="4"/>
        <v>0</v>
      </c>
      <c r="H32" s="14">
        <f>H10+H11+H12+H13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27"/>
    </row>
    <row r="33" spans="1:15">
      <c r="A33" s="27"/>
      <c r="B33" s="14"/>
      <c r="C33" s="14">
        <f t="shared" ref="C33:N33" si="5">C14-C32</f>
        <v>5</v>
      </c>
      <c r="D33" s="14">
        <f t="shared" si="5"/>
        <v>-52</v>
      </c>
      <c r="E33" s="14">
        <f t="shared" si="5"/>
        <v>0</v>
      </c>
      <c r="F33" s="14">
        <f t="shared" si="5"/>
        <v>0</v>
      </c>
      <c r="G33" s="14">
        <f t="shared" si="5"/>
        <v>0</v>
      </c>
      <c r="H33" s="14">
        <f t="shared" si="5"/>
        <v>0</v>
      </c>
      <c r="I33" s="14">
        <f t="shared" si="5"/>
        <v>0</v>
      </c>
      <c r="J33" s="14">
        <f t="shared" si="5"/>
        <v>0</v>
      </c>
      <c r="K33" s="14">
        <f t="shared" si="5"/>
        <v>0</v>
      </c>
      <c r="L33" s="14">
        <f t="shared" si="5"/>
        <v>0</v>
      </c>
      <c r="M33" s="14">
        <f t="shared" si="5"/>
        <v>0</v>
      </c>
      <c r="N33" s="14">
        <f t="shared" si="5"/>
        <v>0</v>
      </c>
      <c r="O33" s="27"/>
    </row>
    <row r="34" spans="1: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14"/>
      <c r="C36" s="78" t="s">
        <v>18</v>
      </c>
      <c r="D36" s="78" t="s">
        <v>19</v>
      </c>
      <c r="E36" s="78" t="s">
        <v>20</v>
      </c>
      <c r="F36" s="45" t="s">
        <v>21</v>
      </c>
      <c r="G36" s="45" t="s">
        <v>22</v>
      </c>
      <c r="H36" s="45" t="s">
        <v>23</v>
      </c>
      <c r="I36" s="45" t="s">
        <v>24</v>
      </c>
      <c r="J36" s="45" t="s">
        <v>25</v>
      </c>
      <c r="K36" s="45" t="s">
        <v>26</v>
      </c>
      <c r="L36" s="45" t="s">
        <v>27</v>
      </c>
      <c r="M36" s="45" t="s">
        <v>28</v>
      </c>
      <c r="N36" s="45" t="s">
        <v>29</v>
      </c>
      <c r="O36" s="15" t="s">
        <v>32</v>
      </c>
    </row>
    <row r="37" spans="1:15">
      <c r="A37" s="27"/>
      <c r="B37" s="14" t="str">
        <f>B21</f>
        <v>จำนวน SumAdjRW ทั้งหมด/เดือน</v>
      </c>
      <c r="C37" s="14">
        <f t="shared" ref="C37:N37" si="6">C21</f>
        <v>172.18010000000001</v>
      </c>
      <c r="D37" s="14">
        <f t="shared" si="6"/>
        <v>155.6592</v>
      </c>
      <c r="E37" s="14">
        <f t="shared" si="6"/>
        <v>0</v>
      </c>
      <c r="F37" s="14">
        <f t="shared" si="6"/>
        <v>0</v>
      </c>
      <c r="G37" s="30">
        <f>G21</f>
        <v>0</v>
      </c>
      <c r="H37" s="14">
        <f t="shared" si="6"/>
        <v>0</v>
      </c>
      <c r="I37" s="14">
        <f t="shared" si="6"/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/>
    </row>
    <row r="38" spans="1:15">
      <c r="A38" s="27"/>
      <c r="B38" s="14" t="str">
        <f t="shared" ref="B38:N40" si="7">B22</f>
        <v>CMI</v>
      </c>
      <c r="C38" s="14">
        <f t="shared" si="7"/>
        <v>0.48370000000000002</v>
      </c>
      <c r="D38" s="14">
        <f t="shared" si="7"/>
        <v>0.46739999999999998</v>
      </c>
      <c r="E38" s="14">
        <f t="shared" si="7"/>
        <v>0</v>
      </c>
      <c r="F38" s="14">
        <f t="shared" si="7"/>
        <v>0</v>
      </c>
      <c r="G38" s="14">
        <f t="shared" si="7"/>
        <v>0</v>
      </c>
      <c r="H38" s="14">
        <f t="shared" si="7"/>
        <v>0</v>
      </c>
      <c r="I38" s="14">
        <f t="shared" si="7"/>
        <v>0</v>
      </c>
      <c r="J38" s="14">
        <f t="shared" si="7"/>
        <v>0</v>
      </c>
      <c r="K38" s="14">
        <f t="shared" si="7"/>
        <v>0</v>
      </c>
      <c r="L38" s="14">
        <f t="shared" si="7"/>
        <v>0</v>
      </c>
      <c r="M38" s="14">
        <f t="shared" si="7"/>
        <v>0</v>
      </c>
      <c r="N38" s="14">
        <f t="shared" si="7"/>
        <v>0</v>
      </c>
      <c r="O38" s="14"/>
    </row>
    <row r="39" spans="1:15">
      <c r="A39" s="27"/>
      <c r="B39" s="14" t="str">
        <f t="shared" si="7"/>
        <v>ครองเตียง</v>
      </c>
      <c r="C39" s="14">
        <f t="shared" si="7"/>
        <v>95.16</v>
      </c>
      <c r="D39" s="14">
        <f t="shared" si="7"/>
        <v>93</v>
      </c>
      <c r="E39" s="14">
        <f t="shared" si="7"/>
        <v>0</v>
      </c>
      <c r="F39" s="77">
        <f>F23</f>
        <v>0</v>
      </c>
      <c r="G39" s="77">
        <f>G23</f>
        <v>0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14">
        <f t="shared" si="7"/>
        <v>0</v>
      </c>
      <c r="L39" s="14">
        <f t="shared" si="7"/>
        <v>0</v>
      </c>
      <c r="M39" s="14">
        <f t="shared" si="7"/>
        <v>0</v>
      </c>
      <c r="N39" s="14">
        <f t="shared" si="7"/>
        <v>0</v>
      </c>
      <c r="O39" s="14"/>
    </row>
    <row r="40" spans="1:15">
      <c r="A40" s="27"/>
      <c r="B40" s="14" t="str">
        <f t="shared" si="7"/>
        <v>active bed</v>
      </c>
      <c r="C40" s="14">
        <f t="shared" si="7"/>
        <v>28.547999999999998</v>
      </c>
      <c r="D40" s="77">
        <f>D24</f>
        <v>27.9</v>
      </c>
      <c r="E40" s="77">
        <f>E24</f>
        <v>0</v>
      </c>
      <c r="F40" s="77">
        <f>F24</f>
        <v>0</v>
      </c>
      <c r="G40" s="77">
        <f>G24</f>
        <v>0</v>
      </c>
      <c r="H40" s="77">
        <f>H24</f>
        <v>0</v>
      </c>
      <c r="I40" s="77">
        <f>I24</f>
        <v>0</v>
      </c>
      <c r="J40" s="77">
        <f>J24</f>
        <v>0</v>
      </c>
      <c r="K40" s="14">
        <f t="shared" si="7"/>
        <v>0</v>
      </c>
      <c r="L40" s="14">
        <f t="shared" si="7"/>
        <v>0</v>
      </c>
      <c r="M40" s="14">
        <f t="shared" si="7"/>
        <v>0</v>
      </c>
      <c r="N40" s="14">
        <f t="shared" si="7"/>
        <v>0</v>
      </c>
      <c r="O40" s="14"/>
    </row>
  </sheetData>
  <mergeCells count="14">
    <mergeCell ref="O2:O3"/>
    <mergeCell ref="B2:B3"/>
    <mergeCell ref="A2:A3"/>
    <mergeCell ref="C16:E16"/>
    <mergeCell ref="F16:H16"/>
    <mergeCell ref="I16:K16"/>
    <mergeCell ref="L16:N16"/>
    <mergeCell ref="B1:N1"/>
    <mergeCell ref="C9:E9"/>
    <mergeCell ref="F9:H9"/>
    <mergeCell ref="I9:K9"/>
    <mergeCell ref="L9:N9"/>
    <mergeCell ref="C2:E2"/>
    <mergeCell ref="F2:N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58</vt:lpstr>
      <vt:lpstr>ปี 59</vt:lpstr>
      <vt:lpstr>ปี 60</vt:lpstr>
      <vt:lpstr>ปี 61</vt:lpstr>
      <vt:lpstr>ปี 62</vt:lpstr>
      <vt:lpstr>ปี 63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CQ40</dc:creator>
  <cp:lastModifiedBy>NUM</cp:lastModifiedBy>
  <cp:lastPrinted>2020-01-23T03:29:25Z</cp:lastPrinted>
  <dcterms:created xsi:type="dcterms:W3CDTF">2015-08-10T04:54:15Z</dcterms:created>
  <dcterms:modified xsi:type="dcterms:W3CDTF">2020-01-23T03:33:37Z</dcterms:modified>
</cp:coreProperties>
</file>